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20730" windowHeight="9735" activeTab="0"/>
  </bookViews>
  <sheets>
    <sheet name="Gia_nc" sheetId="1" r:id="rId1"/>
    <sheet name="Gia_nc_TT15" sheetId="2" r:id="rId2"/>
  </sheets>
  <definedNames/>
  <calcPr fullCalcOnLoad="1"/>
</workbook>
</file>

<file path=xl/sharedStrings.xml><?xml version="1.0" encoding="utf-8"?>
<sst xmlns="http://schemas.openxmlformats.org/spreadsheetml/2006/main" count="1274" uniqueCount="436">
  <si>
    <t>TT</t>
  </si>
  <si>
    <t>I</t>
  </si>
  <si>
    <t>CÔNG TÁC XÂY DỰNG</t>
  </si>
  <si>
    <t>(1)</t>
  </si>
  <si>
    <t>(2)</t>
  </si>
  <si>
    <t>(3)</t>
  </si>
  <si>
    <t>(4)</t>
  </si>
  <si>
    <t>(5)</t>
  </si>
  <si>
    <t>(6)</t>
  </si>
  <si>
    <t>(7)</t>
  </si>
  <si>
    <t>1.0/7</t>
  </si>
  <si>
    <t>2.0/7</t>
  </si>
  <si>
    <t>2.5/7</t>
  </si>
  <si>
    <t>3.0/7</t>
  </si>
  <si>
    <t>3.5/7</t>
  </si>
  <si>
    <t>4.0/7</t>
  </si>
  <si>
    <t>4.5/7</t>
  </si>
  <si>
    <t>5.0/7</t>
  </si>
  <si>
    <t>6.0/7</t>
  </si>
  <si>
    <t>7.0/7</t>
  </si>
  <si>
    <t>Nhóm 1</t>
  </si>
  <si>
    <t>Nhóm 2</t>
  </si>
  <si>
    <t>Nhóm 3</t>
  </si>
  <si>
    <t>Nhóm 4</t>
  </si>
  <si>
    <t>Nhóm 5</t>
  </si>
  <si>
    <t>Nhóm 6</t>
  </si>
  <si>
    <t>Nhóm 7</t>
  </si>
  <si>
    <t>Nhóm 8</t>
  </si>
  <si>
    <t>Nhóm 9</t>
  </si>
  <si>
    <t>Nhóm 10</t>
  </si>
  <si>
    <t>Nhóm 11</t>
  </si>
  <si>
    <t>II</t>
  </si>
  <si>
    <t>KỸ SƯ</t>
  </si>
  <si>
    <t>1.0/8</t>
  </si>
  <si>
    <t>2.0/8</t>
  </si>
  <si>
    <t>8.0/8</t>
  </si>
  <si>
    <t>7.0/8</t>
  </si>
  <si>
    <t>6.0/8</t>
  </si>
  <si>
    <t>5.0/8</t>
  </si>
  <si>
    <t>4.0/8</t>
  </si>
  <si>
    <t>3.0/8</t>
  </si>
  <si>
    <t>- Kỹ sư khảo sát, thí nghiệm</t>
  </si>
  <si>
    <t>III</t>
  </si>
  <si>
    <t>1.0/2</t>
  </si>
  <si>
    <t>1.5/2</t>
  </si>
  <si>
    <t>2.0/2</t>
  </si>
  <si>
    <t>LÁI XE</t>
  </si>
  <si>
    <t>IV</t>
  </si>
  <si>
    <t>1.0/4</t>
  </si>
  <si>
    <t>2.0/4</t>
  </si>
  <si>
    <t>3.0/4</t>
  </si>
  <si>
    <t>4.0/4</t>
  </si>
  <si>
    <t>V</t>
  </si>
  <si>
    <t>Thủy thủ</t>
  </si>
  <si>
    <t>VI</t>
  </si>
  <si>
    <t>THỢ LẶN</t>
  </si>
  <si>
    <t>Thuyền trưởng</t>
  </si>
  <si>
    <t>VẬN HÀNH TÀU THUYỀN</t>
  </si>
  <si>
    <t>NGHỆ NHÂN</t>
  </si>
  <si>
    <t>HỆ SỐ CẤP BẬC</t>
  </si>
  <si>
    <t>-Phát cây, phá dỡ công trình, tháo dỡ kết cấu công trình, bộ phận máy móc, thiết bị;
- Nhổ cỏ, cắt tỉa cây; trồng cây cảnh, hoa, cỏ;
- Bốc xếp, vận chuyển vật liệu;
- Đào, đắp xúc, san đất, cát, đá, phế thải;
- Đóng gói vật liệu rời;
- Vận chuyển, bốc vác, xếp đặt thủ công;
- Các công tác thủ công đơn giản khác.</t>
  </si>
  <si>
    <t xml:space="preserve">- Phục vụ công tác đổ bê tông,
làm móng;
- Sản xuất, lắp dựng ván khuôn, giàn giáo, giáo an toàn, sàn đạo giá long môn;
- Làm cốt thép, thép bản mã, thép hình, thép tấm;
- Xây, kè đá, bó vỉa nền đường;
- Sản xuất lắp dựng vì kèo gỗ, thép, tôn, kính;
- Làm trần cót ép, trần nhựa, mái ngói, fibro xi măng...;
- Cắt mài đá, ống thép, ống nhựa, tảy gỉ thép, đánh vecni;
- Các công tác làm sạch bề mặt khác;
- Phục vụ ép, nhổ, đóng cọc, cừ, larsen (gỗ, tre, thép, bê tông);
- Khoan, cắt bê tông;
- Phục vụ khoan giếng, khoan dẫn, khoan tạo lỗ và các công tác phục vụ công tác khoan như bơm dung dịch chống sụt thành hố khoan, hạ ống vách...;
- Nhân công làm cọc cát, giếng cát, cọc xi măng đất gia cố, gia cố nền đất yếu;
- Các công tác khác cùng tính chất công việc.
</t>
  </si>
  <si>
    <t xml:space="preserve">- Trát, ốp, lát tường gạch, đá, bê tông, láng nền, lợp mái, trang trí tường, cách âm;
- Sơn, bả bề mặt tường, kim loại, gỗ;
- Sản xuất, lắp dựng thang sắt, lan can, vách ngăn, cửa sổ trời, hàng rào thép, hàng rào song sắt, cửa song sắt, cửa sắt, hoa sắt, cổng sắt, làm chắn nắng;
- Sản xuất và làm sàn gỗ;
- Làm trần thạch cao, trần nhôm, trần inox, trần thép, đồng...;
- Lắp dựng khuôn, cửa thép, gỗ, nhôm, kính, inox, tấm tường panel, tấm sàn, mái 3D-SG, tôn lượn sóng, trụ đỡ tôn lượn sóng;
- Làm tiểu cảnh, hồ nước nhân tạo;
- Lắp đặt điện, nước, thông tin liên lạc, phòng cháy chữa cháy; lắp cáp viễn thông thông tin;
- Các công tác khác cùng tính chất công việc.
</t>
  </si>
  <si>
    <t xml:space="preserve">- Sản xuất, lắp đặt các kết cấu, thiết bị phục vụ giao thông, đường bộ, đường sắt, sân bay, bến cảng;
- Hoàn thiện mặt đường, mặt cầu: gắn phản quang, lắp đặt giải phân cách, sơn kẻ đường bằng sơn dẻo nhiệt phản quang, làm khe co giãn, lắp đặt gối cầu, cắt trám khe đường lăn sân đỗ;
- Phục vụ đổ rải nhựa đường, bê tông nhựa;
- Phục vụ đổ bê tông móng, mố, trụ cầu;
- Nhân công quét đường nhựa, làm mối nối ống;
- Khảo sát xây dựng;
- Thí nghiệm vật liệu;
- Các công tác khác cùng tính chất công việc;
</t>
  </si>
  <si>
    <t xml:space="preserve">- Gia công, lắp dựng cấu kiện thép, bê tông đúc sẵn, lao dầm, dàn cầu thép, khối hộp;
- Cốt thép hầm, vòm hầm;
- Cốt thép công trình thủy công, trụ pin, trụ biên, đập tràn, dốc nước, tháp điều áp;
- Hàn tay nghề cao, đòi hỏi chứng chỉ quốc tế;
- Kéo rải đường dây hạ thế, trung thế, lắp đặt trạm biến áp;
- Các công tác khác cùng tính chất công việc.
</t>
  </si>
  <si>
    <t xml:space="preserve">- Lắp đặt neo cáp dự ứng lực; cáp cầu treo;
- Lắp đặt máy, thiết bị dây chuyền công nghệ;
- Lắp đặt máy và thiết bị nâng chuyển;
- Lắp đặt thiết bị trộn, khuấy; lắp đặt thiết bị phân ly, lắp đặt đường ống công nghệ;
- Gia công, lắp đặt thiết bị phi tiêu chuẩn;
- Lắp đặt máy nghiền, sàng, cấp liệu;
- Lắp đặt lò và thiết bị trao đổi nhiệt;
- Lắp đặt máy bơm, trạm máy nén khí;
- Lắp đặt thiết bị lọc bụi và ống khói, ống bảo ôn;
- Lắp đặt thiết cân, đóng bao;
- Lắp đặt thiết bị bunke, bình bể;
- Lắp đặt turbin, máy phát điện, thiết bị van;
- Lắp đặt thiết bị đo lường và điều khiển;
- Lắp đặt các máy móc, thiết bị phức tạp khác;
- Các công tác khác cùng tính chất công việc.
</t>
  </si>
  <si>
    <t>Công tác sửa chữa máy móc thiết bị phục vụ
 thi công, máy móc thiết bị lắp đặt công trình,
 máy móc thiết bị công nghệ…</t>
  </si>
  <si>
    <t>Vận hành máy, thiết bị thi công xây dựng;</t>
  </si>
  <si>
    <t xml:space="preserve">- Các công tác cá biệt: thi công đèo, dốc cao;
 trụ tháp, thi công ngoài biển, đảo; trong hầm
 lò, than;
- Các công tác cá biệt khác cùng tính chất
 công việc và điều kiện thi công.
</t>
  </si>
  <si>
    <t xml:space="preserve">Chế tác đồ gỗ mỹ nghệ;
Chế tác đồ đá mỹ nghệ:
Chế tác tượng, biểu tượng.
</t>
  </si>
  <si>
    <t>(8)</t>
  </si>
  <si>
    <t>Xăng 92</t>
  </si>
  <si>
    <t>lít</t>
  </si>
  <si>
    <t>Điện</t>
  </si>
  <si>
    <t>kw</t>
  </si>
  <si>
    <t>Ma zút</t>
  </si>
  <si>
    <t>NHÓM NHÂN CÔNG</t>
  </si>
  <si>
    <t>CẤP BẬC NC</t>
  </si>
  <si>
    <t>BẢNG LƯƠNG CÔNG NHÂN</t>
  </si>
  <si>
    <t>Lưu ý: chỉ thay đổi số liệu trên các ô màu vàng</t>
  </si>
  <si>
    <t>x1/7N1</t>
  </si>
  <si>
    <t>x2/7N1</t>
  </si>
  <si>
    <t>x25/7N1</t>
  </si>
  <si>
    <t>x3/7N1</t>
  </si>
  <si>
    <t>x35/7N1</t>
  </si>
  <si>
    <t>x4/7N1</t>
  </si>
  <si>
    <t>x45/7N1</t>
  </si>
  <si>
    <t>x5/7N1</t>
  </si>
  <si>
    <t>x6/7N1</t>
  </si>
  <si>
    <t>x7/7N1</t>
  </si>
  <si>
    <t>x2/7N2</t>
  </si>
  <si>
    <t>x25/7N2</t>
  </si>
  <si>
    <t>x3/7N2</t>
  </si>
  <si>
    <t>x35/7N2</t>
  </si>
  <si>
    <t>x4/7N2</t>
  </si>
  <si>
    <t>x45/7N2</t>
  </si>
  <si>
    <t>x5/7N2</t>
  </si>
  <si>
    <t>x6/7N2</t>
  </si>
  <si>
    <t>x7/7N2</t>
  </si>
  <si>
    <t>x1/7N2</t>
  </si>
  <si>
    <t>x1/7N3</t>
  </si>
  <si>
    <t>x2/7N3</t>
  </si>
  <si>
    <t>x25/7N3</t>
  </si>
  <si>
    <t>x3/7N3</t>
  </si>
  <si>
    <t>x35/7N3</t>
  </si>
  <si>
    <t>x4/7N3</t>
  </si>
  <si>
    <t>x45/7N3</t>
  </si>
  <si>
    <t>x5/7N3</t>
  </si>
  <si>
    <t>x6/7N3</t>
  </si>
  <si>
    <t>x7/7N3</t>
  </si>
  <si>
    <t>x1/7N4</t>
  </si>
  <si>
    <t>x2/7N4</t>
  </si>
  <si>
    <t>x25/7N4</t>
  </si>
  <si>
    <t>x3/7N4</t>
  </si>
  <si>
    <t>x35/7N4</t>
  </si>
  <si>
    <t>x4/7N4</t>
  </si>
  <si>
    <t>x45/7N4</t>
  </si>
  <si>
    <t>x5/7N4</t>
  </si>
  <si>
    <t>x6/7N4</t>
  </si>
  <si>
    <t>x7/7N4</t>
  </si>
  <si>
    <t>x1/7N5</t>
  </si>
  <si>
    <t>x2/7N5</t>
  </si>
  <si>
    <t>x25/7N5</t>
  </si>
  <si>
    <t>x3/7N5</t>
  </si>
  <si>
    <t>x35/7N5</t>
  </si>
  <si>
    <t>x4/7N5</t>
  </si>
  <si>
    <t>x45/7N5</t>
  </si>
  <si>
    <t>x5/7N5</t>
  </si>
  <si>
    <t>x6/7N5</t>
  </si>
  <si>
    <t>x7/7N5</t>
  </si>
  <si>
    <t>x1/7N6</t>
  </si>
  <si>
    <t>x2/7N6</t>
  </si>
  <si>
    <t>x25/7N6</t>
  </si>
  <si>
    <t>x3/7N6</t>
  </si>
  <si>
    <t>x35/7N6</t>
  </si>
  <si>
    <t>x4/7N6</t>
  </si>
  <si>
    <t>x45/7N6</t>
  </si>
  <si>
    <t>x5/7N6</t>
  </si>
  <si>
    <t>x6/7N6</t>
  </si>
  <si>
    <t>x7/7N6</t>
  </si>
  <si>
    <t>x1/7N7</t>
  </si>
  <si>
    <t>x2/7N7</t>
  </si>
  <si>
    <t>x25/7N7</t>
  </si>
  <si>
    <t>x3/7N7</t>
  </si>
  <si>
    <t>x35/7N7</t>
  </si>
  <si>
    <t>x4/7N7</t>
  </si>
  <si>
    <t>x45/7N7</t>
  </si>
  <si>
    <t>x5/7N7</t>
  </si>
  <si>
    <t>x6/7N7</t>
  </si>
  <si>
    <t>x7/7N7</t>
  </si>
  <si>
    <t>x1/7N8</t>
  </si>
  <si>
    <t>x2/7N8</t>
  </si>
  <si>
    <t>x25/7N8</t>
  </si>
  <si>
    <t>x3/7N8</t>
  </si>
  <si>
    <t>x35/7N8</t>
  </si>
  <si>
    <t>x4/7N8</t>
  </si>
  <si>
    <t>x45/7N8</t>
  </si>
  <si>
    <t>x5/7N8</t>
  </si>
  <si>
    <t>x6/7N8</t>
  </si>
  <si>
    <t>x7/7N8</t>
  </si>
  <si>
    <t>x1/7N11</t>
  </si>
  <si>
    <t>x2/7N11</t>
  </si>
  <si>
    <t>x25/7N11</t>
  </si>
  <si>
    <t>x3/7N11</t>
  </si>
  <si>
    <t>x35/7N11</t>
  </si>
  <si>
    <t>x4/7N11</t>
  </si>
  <si>
    <t>x45/7N11</t>
  </si>
  <si>
    <t>x5/7N11</t>
  </si>
  <si>
    <t>x6/7N11</t>
  </si>
  <si>
    <t>x7/7N11</t>
  </si>
  <si>
    <t>x1/2L3</t>
  </si>
  <si>
    <t>x15/2L3</t>
  </si>
  <si>
    <t>x2/2L3</t>
  </si>
  <si>
    <t>x1/4L4</t>
  </si>
  <si>
    <t>x2/4L4</t>
  </si>
  <si>
    <t>x3/4L4</t>
  </si>
  <si>
    <t>x4/4L4</t>
  </si>
  <si>
    <t>x1/4L53</t>
  </si>
  <si>
    <t>x2/4L53</t>
  </si>
  <si>
    <t>x3/4L53</t>
  </si>
  <si>
    <t>x4/4L53</t>
  </si>
  <si>
    <t>x1/4L54</t>
  </si>
  <si>
    <t>x2/4L54</t>
  </si>
  <si>
    <t>x3/4L54</t>
  </si>
  <si>
    <t>x4/4L54</t>
  </si>
  <si>
    <t>x1/4L6</t>
  </si>
  <si>
    <t>x2/4L6</t>
  </si>
  <si>
    <t>x3/4L6</t>
  </si>
  <si>
    <t>x4/4L6</t>
  </si>
  <si>
    <t>Xang</t>
  </si>
  <si>
    <t xml:space="preserve">Diezel   </t>
  </si>
  <si>
    <t xml:space="preserve">KWh </t>
  </si>
  <si>
    <t xml:space="preserve">Mazut </t>
  </si>
  <si>
    <t>(Tính theo Thông tư 15/2019/TT-BXD ngày 26/12/2019)</t>
  </si>
  <si>
    <t>GIÁ NHIÊN LIỆU NĂNG LƯỢNG</t>
  </si>
  <si>
    <t>STT</t>
  </si>
  <si>
    <t>Loại nhiên liệu, năng lượng</t>
  </si>
  <si>
    <t>ĐVT</t>
  </si>
  <si>
    <t>Đơn giá (đ)</t>
  </si>
  <si>
    <t>Hệ số NL phụ</t>
  </si>
  <si>
    <t>Giá thành (đ)</t>
  </si>
  <si>
    <t>Dầu Diezel 005S</t>
  </si>
  <si>
    <t>%</t>
  </si>
  <si>
    <t xml:space="preserve">Thuhoi  </t>
  </si>
  <si>
    <t xml:space="preserve">G_min </t>
  </si>
  <si>
    <t>Giá trị</t>
  </si>
  <si>
    <t>(Theo Thông tư 11/2019/TT-BXD ngày 26/12/2019)</t>
  </si>
  <si>
    <t>Giới hạn tính giá thu hồi sau thanh lý (min)</t>
  </si>
  <si>
    <t>GIÁ TRỊ THU HỒI MÁY (THIẾT BỊ)</t>
  </si>
  <si>
    <t>Giá trị thu hồi máy sau thanh lý</t>
  </si>
  <si>
    <t xml:space="preserve">Tỷ lệ thu hồi máy (thiết bị) sau thanh lý </t>
  </si>
  <si>
    <t>Triệu VNĐ</t>
  </si>
  <si>
    <t>x1/8</t>
  </si>
  <si>
    <t>x2/8</t>
  </si>
  <si>
    <t>x3/8</t>
  </si>
  <si>
    <t>x4/8</t>
  </si>
  <si>
    <t>x5/8</t>
  </si>
  <si>
    <t>x6/8</t>
  </si>
  <si>
    <t>x7/8</t>
  </si>
  <si>
    <t>x8/8</t>
  </si>
  <si>
    <t>Ô tô vận tải thùng, ô tô tự đổ, ô tô tưới nước,
 tải trọng dưới 25T; cần trục ô tô sức nâng
 dưới 25T: xe hút mùn khoan; ô tô bán tải;
 xe ô tô 7 chỗ dùng trong công tác khảo sát;
 xe hút chân không dưới 10 tấn; máy nén thử
 đường ống công suất 170CV; ô tô chuyển
 trộn bê tông dung tích thùng dưới 14,5m3; 
xe bơm bê tông: máy phun nhựa đường: xe 
bồn 13m3-14m3; xe nâng, xe thang,
 đầu kéo &lt; 200t. (4 bậc)</t>
  </si>
  <si>
    <t>Ô tô tự đổ, tải trọng từ 25T trở lên; ô tô đầu
 kéo từ 200CV trở lên: ô tô chuyển trộn bê 
tông dung tích thùng từ 14,5m3 trở lên; cần
 trục ô tô sức nâng từ 25T trở lên; xe bồn
 30T: ô tô vận tải thùng từ 25T trở lên.
 (4 bậc)</t>
  </si>
  <si>
    <t>x1/4N10</t>
  </si>
  <si>
    <t>x2/4N10</t>
  </si>
  <si>
    <t>x3/4N10</t>
  </si>
  <si>
    <t>x4/4N10</t>
  </si>
  <si>
    <t>x1/4N9</t>
  </si>
  <si>
    <t>x2/4N9</t>
  </si>
  <si>
    <t>x3/4N9</t>
  </si>
  <si>
    <t>x4/4N9</t>
  </si>
  <si>
    <t>Thuyền trưởng; nhóm I</t>
  </si>
  <si>
    <t>Thuyển trưởng; nhóm II</t>
  </si>
  <si>
    <t>Thuyền phó 1, máy 1; nhóm I</t>
  </si>
  <si>
    <t>Thuyền phó 1, máy 1; nhóm II</t>
  </si>
  <si>
    <t>Thuyền phó 2, máy 2; nhóm I</t>
  </si>
  <si>
    <t>Thuyền phó 2, máy 2; nhóm II</t>
  </si>
  <si>
    <t>V.1</t>
  </si>
  <si>
    <t>V.2</t>
  </si>
  <si>
    <t>Thủy thủ, thợ máy, thợ điện</t>
  </si>
  <si>
    <t>Thợ máy, thợ điện</t>
  </si>
  <si>
    <t>Thợ điều khiển tàu hút, tàu cuốc nạo vét sông</t>
  </si>
  <si>
    <t>V.3</t>
  </si>
  <si>
    <t>Thuyền trưởng, thuyền phó, máy 1, máy 2 của tàu, ca nô, cần cẩu nổi, búa đóng cọc nổi và tàu đóng cọc</t>
  </si>
  <si>
    <t>Tàu hút dưới 150m3/h</t>
  </si>
  <si>
    <t>Máy trưởng</t>
  </si>
  <si>
    <t>Máy 2, kỹ thuật viên cuốc 1,
thuyền phó</t>
  </si>
  <si>
    <t xml:space="preserve">Kỹ thuật viên cuốc 2 </t>
  </si>
  <si>
    <t>Tàu hút từ 150m3/h đến 300m3/h</t>
  </si>
  <si>
    <t>Tàu hút trên 300m3/h, tàu cuốc dưới 300m3/h</t>
  </si>
  <si>
    <t>Điện trưởng</t>
  </si>
  <si>
    <t>V.4</t>
  </si>
  <si>
    <t>Thợ điều khiển tàu hút, tàu cuốc , tàu đào gầu ngoạm nạo vét biển</t>
  </si>
  <si>
    <t>Tàu từ 300m3/h đến 800m3/h</t>
  </si>
  <si>
    <t>Thuyền trưởng tàu hút bụng</t>
  </si>
  <si>
    <t>Máy trưởng, thuyền trưởng tàu cuốc; 
tàu hút phun, tàu đào gầu ngoạm</t>
  </si>
  <si>
    <t xml:space="preserve">Điện trưởng tàu hút, tàu cuốc; KTV cuốc 1, thuyền phó 2 tàu hút bụng; KTV cuốc 2 tàu cuốc, tàu hút phun, tàu đào gầu ngoạm </t>
  </si>
  <si>
    <t>Máy 2, kỹ thuật viên cuốc 1 tàu cuốc, 
tàu hút phun, tàu đào gầu ngoạm:</t>
  </si>
  <si>
    <t>Thuyền phó tàu cuốc,  
KTV cuốc 2 tàu hút</t>
  </si>
  <si>
    <t>Tàu từ 800m3/h trở lên</t>
  </si>
  <si>
    <t>NHÓM
 NC XÂY DỰNG</t>
  </si>
  <si>
    <t>x1/2L511</t>
  </si>
  <si>
    <t>x15/2L511</t>
  </si>
  <si>
    <t>x2/2L511</t>
  </si>
  <si>
    <t>x1/2L512</t>
  </si>
  <si>
    <t>x15/2L512</t>
  </si>
  <si>
    <t>x2/2L512</t>
  </si>
  <si>
    <t>x1/2L513</t>
  </si>
  <si>
    <t>x15/2L513</t>
  </si>
  <si>
    <t>x2/2L513</t>
  </si>
  <si>
    <t>x1/2L514</t>
  </si>
  <si>
    <t>x15/2L514</t>
  </si>
  <si>
    <t>x2/2L514</t>
  </si>
  <si>
    <t>x1/2L515</t>
  </si>
  <si>
    <t>x15/2L515</t>
  </si>
  <si>
    <t>x2/2L515</t>
  </si>
  <si>
    <t>x1/2L516</t>
  </si>
  <si>
    <t>x15/2L516</t>
  </si>
  <si>
    <t>x2/2L516</t>
  </si>
  <si>
    <t>x1/2L5311</t>
  </si>
  <si>
    <t>x15/2L5311</t>
  </si>
  <si>
    <t>x2/2L5311</t>
  </si>
  <si>
    <t>x1/2L5312</t>
  </si>
  <si>
    <t>x15/2L5312</t>
  </si>
  <si>
    <t>x2/2L5312</t>
  </si>
  <si>
    <t>x1/2L5313</t>
  </si>
  <si>
    <t>x15/2L5313</t>
  </si>
  <si>
    <t>x2/2L5313</t>
  </si>
  <si>
    <t>x1/2L5314</t>
  </si>
  <si>
    <t>x15/2L5314</t>
  </si>
  <si>
    <t>x2/2L5314</t>
  </si>
  <si>
    <t>x1/2L5321</t>
  </si>
  <si>
    <t>x15/2L5321</t>
  </si>
  <si>
    <t>x2/2L5321</t>
  </si>
  <si>
    <t>x1/2L5322</t>
  </si>
  <si>
    <t>x15/2L5322</t>
  </si>
  <si>
    <t>x2/2L5322</t>
  </si>
  <si>
    <t>x1/2L5323</t>
  </si>
  <si>
    <t>x15/2L5323</t>
  </si>
  <si>
    <t>x2/2L5323</t>
  </si>
  <si>
    <t>x1/2L5324</t>
  </si>
  <si>
    <t>x15/2L5324</t>
  </si>
  <si>
    <t>x2/2L5324</t>
  </si>
  <si>
    <t>x1/2L5331</t>
  </si>
  <si>
    <t>x15/2L5331</t>
  </si>
  <si>
    <t>x2/2L5331</t>
  </si>
  <si>
    <t>x1/2L5332</t>
  </si>
  <si>
    <t>x15/2L5332</t>
  </si>
  <si>
    <t>x2/2L5332</t>
  </si>
  <si>
    <t>x1/2L5333</t>
  </si>
  <si>
    <t>x15/2L5333</t>
  </si>
  <si>
    <t>x2/2L5333</t>
  </si>
  <si>
    <t>x1/2L5334</t>
  </si>
  <si>
    <t>x15/2L5334</t>
  </si>
  <si>
    <t>x2/2L5334</t>
  </si>
  <si>
    <t>x1/2L5335</t>
  </si>
  <si>
    <t>x15/2L5335</t>
  </si>
  <si>
    <t>x2/2L5335</t>
  </si>
  <si>
    <t>x1/2L5411</t>
  </si>
  <si>
    <t>x15/2L5411</t>
  </si>
  <si>
    <t>x2/2L5411</t>
  </si>
  <si>
    <t>x1/2L5412</t>
  </si>
  <si>
    <t>x15/2L5412</t>
  </si>
  <si>
    <t>x2/2L5412</t>
  </si>
  <si>
    <t>x1/2L5413</t>
  </si>
  <si>
    <t>x15/2L5413</t>
  </si>
  <si>
    <t>x2/2L5413</t>
  </si>
  <si>
    <t>x1/2L5414</t>
  </si>
  <si>
    <t>x15/2L5414</t>
  </si>
  <si>
    <t>x2/2L5414</t>
  </si>
  <si>
    <t>x1/2L5415</t>
  </si>
  <si>
    <t>x15/2L5415</t>
  </si>
  <si>
    <t>x2/2L5415</t>
  </si>
  <si>
    <t>x1/2L5421</t>
  </si>
  <si>
    <t>x15/2L5421</t>
  </si>
  <si>
    <t>x2/2L5421</t>
  </si>
  <si>
    <t>x1/2L5422</t>
  </si>
  <si>
    <t>x15/2L5422</t>
  </si>
  <si>
    <t>x2/2L5422</t>
  </si>
  <si>
    <t>x1/2L5423</t>
  </si>
  <si>
    <t>x15/2L5423</t>
  </si>
  <si>
    <t>x2/2L5423</t>
  </si>
  <si>
    <t>x1/2L5424</t>
  </si>
  <si>
    <t>x15/2L5424</t>
  </si>
  <si>
    <t>x2/2L5424</t>
  </si>
  <si>
    <t>x1/2L5425</t>
  </si>
  <si>
    <t>x15/2L5425</t>
  </si>
  <si>
    <t>x2/2L5425</t>
  </si>
  <si>
    <t>Không thay đổi cột này</t>
  </si>
  <si>
    <t>Ký hiệu NC</t>
  </si>
  <si>
    <t>11 NHÓM CN XÂY DỰNG</t>
  </si>
  <si>
    <t>CỘT GIÁ NC ĐƯỢC LIÊN KẾT VÀO PHẦN MỀM</t>
  </si>
  <si>
    <t>Nạp 1,2,3…</t>
  </si>
  <si>
    <t>GIÁ GỐC NHIÊN LIỆU NĂNG LƯỢNG</t>
  </si>
  <si>
    <t>#Xang</t>
  </si>
  <si>
    <t xml:space="preserve">#Diezel   </t>
  </si>
  <si>
    <t xml:space="preserve">#KWh </t>
  </si>
  <si>
    <t xml:space="preserve">#Mazut </t>
  </si>
  <si>
    <t>BÙ GIÁ NHIÊN LIỆU NĂNG LƯỢNG</t>
  </si>
  <si>
    <t>Bù giá (đ)</t>
  </si>
  <si>
    <t>%Xang</t>
  </si>
  <si>
    <t>%Diezel</t>
  </si>
  <si>
    <t>%KWh</t>
  </si>
  <si>
    <t>%Mazut</t>
  </si>
  <si>
    <t>TVXD</t>
  </si>
  <si>
    <t>- Kỹ sư cao cấp, chủ nhiệm dự án</t>
  </si>
  <si>
    <t>II.1</t>
  </si>
  <si>
    <t>II.2</t>
  </si>
  <si>
    <t>II.3</t>
  </si>
  <si>
    <t>II.4</t>
  </si>
  <si>
    <t>- Kỹ sư chính, chủ nhiệm bộ môn</t>
  </si>
  <si>
    <t>- Kỹ thuật viên trình độ trung cấp,
 cao đẳng, đào tạo nghề</t>
  </si>
  <si>
    <t>- Kỹ sư</t>
  </si>
  <si>
    <t>x1/8L21</t>
  </si>
  <si>
    <t>x2/8L21</t>
  </si>
  <si>
    <t>x3/8L21</t>
  </si>
  <si>
    <t>x4/8L21</t>
  </si>
  <si>
    <t>x5/8L21</t>
  </si>
  <si>
    <t>x6/8L21</t>
  </si>
  <si>
    <t>x7/8L21</t>
  </si>
  <si>
    <t>x8/8L21</t>
  </si>
  <si>
    <t>x1/8L22</t>
  </si>
  <si>
    <t>x2/8L22</t>
  </si>
  <si>
    <t>x3/8L22</t>
  </si>
  <si>
    <t>x4/8L22</t>
  </si>
  <si>
    <t>x5/8L22</t>
  </si>
  <si>
    <t>x6/8L22</t>
  </si>
  <si>
    <t>x7/8L22</t>
  </si>
  <si>
    <t>x8/8L22</t>
  </si>
  <si>
    <t>x1/8L23</t>
  </si>
  <si>
    <t>x2/8L23</t>
  </si>
  <si>
    <t>x3/8L23</t>
  </si>
  <si>
    <t>x4/8L23</t>
  </si>
  <si>
    <t>x5/8L23</t>
  </si>
  <si>
    <t>x6/8L23</t>
  </si>
  <si>
    <t>x7/8L23</t>
  </si>
  <si>
    <t>x8/8L23</t>
  </si>
  <si>
    <t>x1/8L24</t>
  </si>
  <si>
    <t>x2/8L24</t>
  </si>
  <si>
    <t>x3/8L24</t>
  </si>
  <si>
    <t>x4/8L24</t>
  </si>
  <si>
    <t>x5/8L24</t>
  </si>
  <si>
    <t>x6/8L24</t>
  </si>
  <si>
    <t>x7/8L24</t>
  </si>
  <si>
    <t>x8/8L24</t>
  </si>
  <si>
    <t>…</t>
  </si>
  <si>
    <t>Vùng I</t>
  </si>
  <si>
    <t>Vùng II</t>
  </si>
  <si>
    <t>4.5/8</t>
  </si>
  <si>
    <t>x45/8</t>
  </si>
  <si>
    <t>&amp; Quyết định số 3181/QĐ-UBND ngày 27/08/2020 của Sở Xây dựng TP.Đà Nẵng</t>
  </si>
  <si>
    <t>(Theo Công văn số 2681/SXD-QLXD ngày 16/04/2020 của SXD TP.Đà Nẵng quý I/2020)</t>
  </si>
  <si>
    <t>x1/2L61</t>
  </si>
  <si>
    <t>VI.1</t>
  </si>
  <si>
    <t>THỢ LẶN cấp I</t>
  </si>
  <si>
    <t>x15/2L61</t>
  </si>
  <si>
    <t>x2/2L61</t>
  </si>
  <si>
    <t>x1/2L62</t>
  </si>
  <si>
    <t>VI.2</t>
  </si>
  <si>
    <t>THỢ LẶN cấp II</t>
  </si>
  <si>
    <t>x15/2L62</t>
  </si>
  <si>
    <t>x2/2L62</t>
  </si>
  <si>
    <t>Nhóm I</t>
  </si>
  <si>
    <t>- Công tác phát cây, phá dỡ công trình, tháo dỡ kết cấu công trình, bộ phận máy móc, thiết bị công trình;
- Công tác trồng cỏ các loại;
- Công tác bốc xếp, vận chuyển vật tư, vật liệu, phụ kiện, cấu kiện xây dựng, phế thải xây dựng các loại;
- Công tác đào, đắp, phá, bốc xúc, san, ủi, bơm, nạo vét, xói hút: bùn, đất, cát, đá, sỏi các loại, phế thải;
- Công tác đóng gói vật liệu rời.</t>
  </si>
  <si>
    <t>Nhóm II</t>
  </si>
  <si>
    <t>- Công tác xây dựng không thuộc nhóm I, nhóm III, nhóm IV.
- Xác định bằng bình quân số học của đơn giá nhân công các nhóm 2, 3, 4, 5 và 11 đã công bố</t>
  </si>
  <si>
    <t>Nhóm III</t>
  </si>
  <si>
    <t>- Công tác lắp đặt, sửa chữa máy và thiết bị công trình xây dựng, công nghệ xây dựng.
- Xác định bằng đơn giá nhân công nhóm 6 đã công bố</t>
  </si>
  <si>
    <t>Nhóm IV</t>
  </si>
  <si>
    <t>- Công tác vận hành máy và thiết bị thi công xây dựng, lái xe các loại.
- Xác định bằng bình quân số học đơn
giá nhân công nhóm 7, 8, 9 và 10 đã công bố</t>
  </si>
  <si>
    <t>- Công tác vận hành máy và thiết bị thi công xây dựng, lái xe các loại.
- Xác định bằng bình quân số học đơn
giá nhân công nhóm 9 và 10 đã công bố</t>
  </si>
  <si>
    <t>x1/4N4</t>
  </si>
  <si>
    <t>x2/4N4</t>
  </si>
  <si>
    <t>x3/4N4</t>
  </si>
  <si>
    <t>x4/4N4</t>
  </si>
  <si>
    <t>4 NHÓM CN XÂY DỰNG</t>
  </si>
  <si>
    <t>(Cập nhật theo Thông tư 13/2021/TT-BXD ngày 31/08/2021)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</si>
</sst>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 #,##0.000_);_(* \(#,##0.0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s>
  <fonts count="57">
    <font>
      <sz val="12"/>
      <color theme="1"/>
      <name val=".VnTime"/>
      <family val="2"/>
    </font>
    <font>
      <sz val="12"/>
      <color indexed="8"/>
      <name val=".VnTime"/>
      <family val="2"/>
    </font>
    <font>
      <b/>
      <sz val="12"/>
      <name val="Times New Roman"/>
      <family val="1"/>
    </font>
    <font>
      <b/>
      <sz val="11"/>
      <color indexed="8"/>
      <name val="Times New Roman"/>
      <family val="1"/>
    </font>
    <font>
      <sz val="12"/>
      <color indexed="9"/>
      <name val=".VnTime"/>
      <family val="2"/>
    </font>
    <font>
      <sz val="12"/>
      <color indexed="20"/>
      <name val=".VnTime"/>
      <family val="2"/>
    </font>
    <font>
      <b/>
      <sz val="12"/>
      <color indexed="52"/>
      <name val=".VnTime"/>
      <family val="2"/>
    </font>
    <font>
      <b/>
      <sz val="12"/>
      <color indexed="9"/>
      <name val=".VnTime"/>
      <family val="2"/>
    </font>
    <font>
      <i/>
      <sz val="12"/>
      <color indexed="23"/>
      <name val=".VnTime"/>
      <family val="2"/>
    </font>
    <font>
      <sz val="12"/>
      <color indexed="17"/>
      <name val=".VnTime"/>
      <family val="2"/>
    </font>
    <font>
      <b/>
      <sz val="15"/>
      <color indexed="56"/>
      <name val=".VnTime"/>
      <family val="2"/>
    </font>
    <font>
      <b/>
      <sz val="13"/>
      <color indexed="56"/>
      <name val=".VnTime"/>
      <family val="2"/>
    </font>
    <font>
      <b/>
      <sz val="11"/>
      <color indexed="56"/>
      <name val=".VnTime"/>
      <family val="2"/>
    </font>
    <font>
      <sz val="12"/>
      <color indexed="62"/>
      <name val=".VnTime"/>
      <family val="2"/>
    </font>
    <font>
      <sz val="12"/>
      <color indexed="52"/>
      <name val=".VnTime"/>
      <family val="2"/>
    </font>
    <font>
      <sz val="12"/>
      <color indexed="60"/>
      <name val=".VnTime"/>
      <family val="2"/>
    </font>
    <font>
      <b/>
      <sz val="12"/>
      <color indexed="63"/>
      <name val=".VnTime"/>
      <family val="2"/>
    </font>
    <font>
      <b/>
      <sz val="18"/>
      <color indexed="56"/>
      <name val="Cambria"/>
      <family val="2"/>
    </font>
    <font>
      <b/>
      <sz val="12"/>
      <color indexed="8"/>
      <name val=".VnTime"/>
      <family val="2"/>
    </font>
    <font>
      <sz val="12"/>
      <color indexed="10"/>
      <name val=".VnTime"/>
      <family val="2"/>
    </font>
    <font>
      <sz val="12"/>
      <color indexed="8"/>
      <name val="Times New Roman"/>
      <family val="1"/>
    </font>
    <font>
      <b/>
      <sz val="12"/>
      <color indexed="8"/>
      <name val="Times New Roman"/>
      <family val="1"/>
    </font>
    <font>
      <sz val="12"/>
      <color indexed="10"/>
      <name val="Times New Roman"/>
      <family val="1"/>
    </font>
    <font>
      <b/>
      <sz val="11"/>
      <color indexed="10"/>
      <name val="Times New Roman"/>
      <family val="1"/>
    </font>
    <font>
      <b/>
      <sz val="12"/>
      <color indexed="10"/>
      <name val="Times New Roman"/>
      <family val="1"/>
    </font>
    <font>
      <b/>
      <i/>
      <sz val="12"/>
      <color indexed="10"/>
      <name val="Times New Roman"/>
      <family val="1"/>
    </font>
    <font>
      <b/>
      <sz val="14"/>
      <color indexed="56"/>
      <name val="Times New Roman"/>
      <family val="1"/>
    </font>
    <font>
      <b/>
      <sz val="12"/>
      <color indexed="56"/>
      <name val="Times New Roman"/>
      <family val="1"/>
    </font>
    <font>
      <b/>
      <i/>
      <sz val="12"/>
      <color indexed="8"/>
      <name val="Times New Roman"/>
      <family val="1"/>
    </font>
    <font>
      <b/>
      <sz val="14"/>
      <color indexed="10"/>
      <name val="Times New Roman"/>
      <family val="1"/>
    </font>
    <font>
      <sz val="12"/>
      <color theme="0"/>
      <name val=".VnTime"/>
      <family val="2"/>
    </font>
    <font>
      <sz val="12"/>
      <color rgb="FF9C0006"/>
      <name val=".VnTime"/>
      <family val="2"/>
    </font>
    <font>
      <b/>
      <sz val="12"/>
      <color rgb="FFFA7D00"/>
      <name val=".VnTime"/>
      <family val="2"/>
    </font>
    <font>
      <b/>
      <sz val="12"/>
      <color theme="0"/>
      <name val=".VnTime"/>
      <family val="2"/>
    </font>
    <font>
      <i/>
      <sz val="12"/>
      <color rgb="FF7F7F7F"/>
      <name val=".VnTime"/>
      <family val="2"/>
    </font>
    <font>
      <sz val="12"/>
      <color rgb="FF006100"/>
      <name val=".VnTime"/>
      <family val="2"/>
    </font>
    <font>
      <b/>
      <sz val="15"/>
      <color theme="3"/>
      <name val=".VnTime"/>
      <family val="2"/>
    </font>
    <font>
      <b/>
      <sz val="13"/>
      <color theme="3"/>
      <name val=".VnTime"/>
      <family val="2"/>
    </font>
    <font>
      <b/>
      <sz val="11"/>
      <color theme="3"/>
      <name val=".VnTime"/>
      <family val="2"/>
    </font>
    <font>
      <sz val="12"/>
      <color rgb="FF3F3F76"/>
      <name val=".VnTime"/>
      <family val="2"/>
    </font>
    <font>
      <sz val="12"/>
      <color rgb="FFFA7D00"/>
      <name val=".VnTime"/>
      <family val="2"/>
    </font>
    <font>
      <sz val="12"/>
      <color rgb="FF9C6500"/>
      <name val=".VnTime"/>
      <family val="2"/>
    </font>
    <font>
      <b/>
      <sz val="12"/>
      <color rgb="FF3F3F3F"/>
      <name val=".VnTime"/>
      <family val="2"/>
    </font>
    <font>
      <b/>
      <sz val="18"/>
      <color theme="3"/>
      <name val="Cambria"/>
      <family val="2"/>
    </font>
    <font>
      <b/>
      <sz val="12"/>
      <color theme="1"/>
      <name val=".VnTime"/>
      <family val="2"/>
    </font>
    <font>
      <sz val="12"/>
      <color rgb="FFFF0000"/>
      <name val=".VnTime"/>
      <family val="2"/>
    </font>
    <font>
      <sz val="12"/>
      <color theme="1"/>
      <name val="Times New Roman"/>
      <family val="1"/>
    </font>
    <font>
      <b/>
      <sz val="12"/>
      <color theme="1"/>
      <name val="Times New Roman"/>
      <family val="1"/>
    </font>
    <font>
      <b/>
      <sz val="11"/>
      <color theme="1"/>
      <name val="Times New Roman"/>
      <family val="1"/>
    </font>
    <font>
      <sz val="12"/>
      <color rgb="FFFF0000"/>
      <name val="Times New Roman"/>
      <family val="1"/>
    </font>
    <font>
      <b/>
      <sz val="11"/>
      <color rgb="FFFF0000"/>
      <name val="Times New Roman"/>
      <family val="1"/>
    </font>
    <font>
      <b/>
      <sz val="12"/>
      <color rgb="FFFF0000"/>
      <name val="Times New Roman"/>
      <family val="1"/>
    </font>
    <font>
      <b/>
      <i/>
      <sz val="12"/>
      <color rgb="FFFF0000"/>
      <name val="Times New Roman"/>
      <family val="1"/>
    </font>
    <font>
      <b/>
      <i/>
      <sz val="12"/>
      <color theme="1"/>
      <name val="Times New Roman"/>
      <family val="1"/>
    </font>
    <font>
      <b/>
      <sz val="14"/>
      <color rgb="FF002060"/>
      <name val="Times New Roman"/>
      <family val="1"/>
    </font>
    <font>
      <b/>
      <sz val="12"/>
      <color rgb="FF00206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style="medium"/>
      <top/>
      <bottom/>
    </border>
    <border>
      <left style="medium"/>
      <right style="medium"/>
      <top style="medium"/>
      <bottom/>
    </border>
    <border>
      <left style="medium"/>
      <right style="medium"/>
      <top/>
      <bottom style="medium"/>
    </border>
    <border>
      <left style="medium"/>
      <right>
        <color indexed="63"/>
      </right>
      <top style="medium"/>
      <bottom style="thin"/>
    </border>
    <border>
      <left style="medium"/>
      <right>
        <color indexed="63"/>
      </right>
      <top style="thin"/>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1">
    <xf numFmtId="0" fontId="0" fillId="0" borderId="0" xfId="0" applyAlignment="1">
      <alignment/>
    </xf>
    <xf numFmtId="0" fontId="46" fillId="0" borderId="0" xfId="0" applyFont="1" applyAlignment="1">
      <alignment/>
    </xf>
    <xf numFmtId="164" fontId="46" fillId="0" borderId="0" xfId="0" applyNumberFormat="1" applyFont="1" applyAlignment="1">
      <alignment/>
    </xf>
    <xf numFmtId="0" fontId="47" fillId="0" borderId="0" xfId="0" applyFont="1" applyAlignment="1">
      <alignment/>
    </xf>
    <xf numFmtId="0" fontId="47" fillId="0" borderId="0" xfId="0" applyFont="1" applyAlignment="1">
      <alignment horizontal="center" vertical="center"/>
    </xf>
    <xf numFmtId="0" fontId="48" fillId="0" borderId="10" xfId="0" applyFont="1" applyBorder="1" applyAlignment="1">
      <alignment horizontal="center" vertical="center" wrapText="1"/>
    </xf>
    <xf numFmtId="0" fontId="48" fillId="0" borderId="0" xfId="0" applyFont="1" applyAlignment="1">
      <alignment horizontal="center" vertical="center"/>
    </xf>
    <xf numFmtId="0" fontId="48" fillId="0" borderId="11" xfId="0" applyFont="1" applyBorder="1" applyAlignment="1">
      <alignment horizontal="center" vertical="center" wrapText="1"/>
    </xf>
    <xf numFmtId="164" fontId="47" fillId="0" borderId="11" xfId="0" applyNumberFormat="1" applyFont="1" applyBorder="1" applyAlignment="1">
      <alignment horizontal="center" vertical="center"/>
    </xf>
    <xf numFmtId="0" fontId="46" fillId="0" borderId="12" xfId="0" applyFont="1" applyBorder="1" applyAlignment="1">
      <alignment horizontal="center" vertical="center"/>
    </xf>
    <xf numFmtId="164" fontId="46" fillId="0" borderId="12" xfId="0" applyNumberFormat="1" applyFont="1" applyBorder="1" applyAlignment="1">
      <alignment horizontal="center" vertical="center"/>
    </xf>
    <xf numFmtId="165" fontId="47" fillId="33" borderId="11" xfId="42" applyNumberFormat="1" applyFont="1" applyFill="1" applyBorder="1" applyAlignment="1">
      <alignment horizontal="center" vertical="center"/>
    </xf>
    <xf numFmtId="165" fontId="47" fillId="33" borderId="13" xfId="42" applyNumberFormat="1" applyFont="1" applyFill="1" applyBorder="1" applyAlignment="1">
      <alignment horizontal="center" vertical="center"/>
    </xf>
    <xf numFmtId="0" fontId="48" fillId="0" borderId="11" xfId="0" applyFont="1" applyBorder="1" applyAlignment="1" quotePrefix="1">
      <alignment horizontal="center" vertical="center"/>
    </xf>
    <xf numFmtId="0" fontId="48" fillId="0" borderId="10" xfId="0" applyFont="1" applyBorder="1" applyAlignment="1">
      <alignment horizontal="center" vertical="center"/>
    </xf>
    <xf numFmtId="164" fontId="48" fillId="0" borderId="10" xfId="0" applyNumberFormat="1" applyFont="1" applyBorder="1" applyAlignment="1">
      <alignment horizontal="center" vertical="center" wrapText="1"/>
    </xf>
    <xf numFmtId="0" fontId="48" fillId="0" borderId="13" xfId="0" applyFont="1" applyBorder="1" applyAlignment="1" quotePrefix="1">
      <alignment horizontal="center" vertical="center"/>
    </xf>
    <xf numFmtId="165" fontId="46" fillId="0" borderId="12" xfId="42" applyNumberFormat="1" applyFont="1" applyBorder="1" applyAlignment="1">
      <alignment horizontal="center" vertical="center"/>
    </xf>
    <xf numFmtId="165" fontId="46" fillId="0" borderId="14" xfId="42" applyNumberFormat="1" applyFont="1" applyBorder="1" applyAlignment="1">
      <alignment horizontal="center" vertical="center"/>
    </xf>
    <xf numFmtId="0" fontId="49" fillId="0" borderId="0" xfId="0" applyFont="1" applyAlignment="1">
      <alignment/>
    </xf>
    <xf numFmtId="0" fontId="50" fillId="0" borderId="0" xfId="0" applyFont="1" applyAlignment="1">
      <alignment horizontal="center" vertical="center"/>
    </xf>
    <xf numFmtId="0" fontId="51" fillId="0" borderId="0" xfId="0" applyFont="1" applyAlignment="1">
      <alignment/>
    </xf>
    <xf numFmtId="0" fontId="47" fillId="0" borderId="15" xfId="0" applyFont="1" applyBorder="1" applyAlignment="1">
      <alignment horizontal="center" vertical="center"/>
    </xf>
    <xf numFmtId="0" fontId="46" fillId="0" borderId="12" xfId="0" applyFont="1" applyBorder="1" applyAlignment="1">
      <alignment horizontal="center"/>
    </xf>
    <xf numFmtId="0" fontId="50" fillId="0" borderId="0" xfId="0" applyFont="1" applyAlignment="1">
      <alignment/>
    </xf>
    <xf numFmtId="0" fontId="46" fillId="0" borderId="11" xfId="0" applyFont="1" applyBorder="1" applyAlignment="1">
      <alignment/>
    </xf>
    <xf numFmtId="0" fontId="46" fillId="0" borderId="13" xfId="0" applyFont="1" applyBorder="1" applyAlignment="1">
      <alignment/>
    </xf>
    <xf numFmtId="0" fontId="46" fillId="0" borderId="12" xfId="0" applyFont="1" applyBorder="1" applyAlignment="1">
      <alignment/>
    </xf>
    <xf numFmtId="0" fontId="46" fillId="0" borderId="14" xfId="0" applyFont="1" applyBorder="1" applyAlignment="1">
      <alignment/>
    </xf>
    <xf numFmtId="0" fontId="50" fillId="33" borderId="16" xfId="0" applyFont="1" applyFill="1" applyBorder="1" applyAlignment="1">
      <alignment horizontal="center" vertical="center" wrapText="1"/>
    </xf>
    <xf numFmtId="0" fontId="47" fillId="0" borderId="17" xfId="0" applyFont="1" applyBorder="1" applyAlignment="1">
      <alignment horizontal="center" vertical="center" wrapText="1"/>
    </xf>
    <xf numFmtId="0" fontId="47" fillId="0" borderId="10" xfId="0" applyFont="1" applyBorder="1" applyAlignment="1">
      <alignment horizontal="center" vertical="center" wrapText="1"/>
    </xf>
    <xf numFmtId="164" fontId="47" fillId="0" borderId="10" xfId="0" applyNumberFormat="1" applyFont="1" applyBorder="1" applyAlignment="1">
      <alignment horizontal="center" vertical="center" wrapText="1"/>
    </xf>
    <xf numFmtId="0" fontId="47" fillId="0" borderId="18" xfId="0" applyFont="1" applyBorder="1" applyAlignment="1">
      <alignment horizontal="center" vertical="center" wrapText="1"/>
    </xf>
    <xf numFmtId="3" fontId="46" fillId="33" borderId="11" xfId="0" applyNumberFormat="1" applyFont="1" applyFill="1" applyBorder="1" applyAlignment="1">
      <alignment/>
    </xf>
    <xf numFmtId="3" fontId="46" fillId="33" borderId="12" xfId="0" applyNumberFormat="1" applyFont="1" applyFill="1" applyBorder="1" applyAlignment="1">
      <alignment/>
    </xf>
    <xf numFmtId="164" fontId="46" fillId="0" borderId="11" xfId="0" applyNumberFormat="1" applyFont="1" applyBorder="1" applyAlignment="1">
      <alignment/>
    </xf>
    <xf numFmtId="164" fontId="46" fillId="0" borderId="12" xfId="0" applyNumberFormat="1" applyFont="1" applyBorder="1" applyAlignment="1">
      <alignment/>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46" fillId="0" borderId="15" xfId="0" applyFont="1" applyBorder="1" applyAlignment="1">
      <alignment horizontal="center" vertical="center"/>
    </xf>
    <xf numFmtId="0" fontId="46" fillId="0" borderId="19" xfId="0" applyFont="1" applyBorder="1" applyAlignment="1">
      <alignment horizontal="center" vertical="center"/>
    </xf>
    <xf numFmtId="165" fontId="46" fillId="33" borderId="11" xfId="42" applyNumberFormat="1" applyFont="1" applyFill="1" applyBorder="1" applyAlignment="1">
      <alignment/>
    </xf>
    <xf numFmtId="165" fontId="46" fillId="33" borderId="12" xfId="42" applyNumberFormat="1" applyFont="1" applyFill="1" applyBorder="1" applyAlignment="1">
      <alignment/>
    </xf>
    <xf numFmtId="165" fontId="46" fillId="0" borderId="13" xfId="42" applyNumberFormat="1" applyFont="1" applyBorder="1" applyAlignment="1">
      <alignment horizontal="center" vertical="center"/>
    </xf>
    <xf numFmtId="164" fontId="46" fillId="0" borderId="11" xfId="0" applyNumberFormat="1" applyFont="1" applyBorder="1" applyAlignment="1">
      <alignment horizontal="center" vertical="center"/>
    </xf>
    <xf numFmtId="165" fontId="46" fillId="0" borderId="11" xfId="42" applyNumberFormat="1" applyFont="1" applyBorder="1" applyAlignment="1">
      <alignment horizontal="center" vertical="center"/>
    </xf>
    <xf numFmtId="0" fontId="46" fillId="0" borderId="11" xfId="0" applyFont="1" applyBorder="1" applyAlignment="1">
      <alignment horizontal="center" vertical="center"/>
    </xf>
    <xf numFmtId="0" fontId="46" fillId="34" borderId="0" xfId="0" applyFont="1" applyFill="1" applyAlignment="1">
      <alignment vertical="center"/>
    </xf>
    <xf numFmtId="0" fontId="50" fillId="34" borderId="20" xfId="0" applyFont="1" applyFill="1" applyBorder="1" applyAlignment="1">
      <alignment horizontal="center" vertical="center" wrapText="1"/>
    </xf>
    <xf numFmtId="165" fontId="49" fillId="34" borderId="21" xfId="0" applyNumberFormat="1" applyFont="1" applyFill="1" applyBorder="1" applyAlignment="1">
      <alignment vertical="center"/>
    </xf>
    <xf numFmtId="165" fontId="51" fillId="34" borderId="22" xfId="0" applyNumberFormat="1" applyFont="1" applyFill="1" applyBorder="1" applyAlignment="1">
      <alignment vertical="center"/>
    </xf>
    <xf numFmtId="165" fontId="51" fillId="34" borderId="23" xfId="0" applyNumberFormat="1" applyFont="1" applyFill="1" applyBorder="1" applyAlignment="1">
      <alignment vertical="center"/>
    </xf>
    <xf numFmtId="0" fontId="3" fillId="0" borderId="10" xfId="0" applyFont="1" applyBorder="1" applyAlignment="1">
      <alignment horizontal="center" vertical="center" wrapText="1"/>
    </xf>
    <xf numFmtId="165" fontId="51" fillId="34" borderId="16" xfId="0" applyNumberFormat="1" applyFont="1" applyFill="1" applyBorder="1" applyAlignment="1">
      <alignment horizontal="center" vertical="center"/>
    </xf>
    <xf numFmtId="0" fontId="46" fillId="33" borderId="11" xfId="0" applyFont="1" applyFill="1" applyBorder="1" applyAlignment="1">
      <alignment/>
    </xf>
    <xf numFmtId="0" fontId="46" fillId="33" borderId="12" xfId="0" applyFont="1" applyFill="1" applyBorder="1" applyAlignment="1">
      <alignment/>
    </xf>
    <xf numFmtId="165" fontId="46" fillId="0" borderId="13" xfId="42" applyNumberFormat="1" applyFont="1" applyBorder="1" applyAlignment="1">
      <alignment/>
    </xf>
    <xf numFmtId="0" fontId="47" fillId="0" borderId="11" xfId="0" applyFont="1" applyBorder="1" applyAlignment="1">
      <alignment horizontal="center" vertical="center"/>
    </xf>
    <xf numFmtId="0" fontId="50" fillId="0" borderId="24" xfId="0" applyFont="1" applyBorder="1" applyAlignment="1">
      <alignment horizontal="center" vertical="center" wrapText="1"/>
    </xf>
    <xf numFmtId="0" fontId="50" fillId="0" borderId="25" xfId="0" applyFont="1" applyBorder="1" applyAlignment="1">
      <alignment horizontal="center" vertical="center"/>
    </xf>
    <xf numFmtId="0" fontId="50" fillId="0" borderId="25" xfId="0" applyFont="1" applyBorder="1" applyAlignment="1">
      <alignment horizontal="center" vertical="center" wrapText="1"/>
    </xf>
    <xf numFmtId="0" fontId="49" fillId="0" borderId="25" xfId="0" applyFont="1" applyBorder="1" applyAlignment="1">
      <alignment/>
    </xf>
    <xf numFmtId="0" fontId="51" fillId="0" borderId="25" xfId="0" applyFont="1" applyBorder="1" applyAlignment="1">
      <alignment/>
    </xf>
    <xf numFmtId="0" fontId="48" fillId="0" borderId="17" xfId="0" applyFont="1" applyBorder="1" applyAlignment="1">
      <alignment horizontal="center" vertical="center"/>
    </xf>
    <xf numFmtId="0" fontId="3" fillId="0" borderId="18" xfId="0" applyFont="1" applyBorder="1" applyAlignment="1">
      <alignment horizontal="center" vertical="center" wrapText="1"/>
    </xf>
    <xf numFmtId="0" fontId="48" fillId="0" borderId="15" xfId="0" applyFont="1" applyBorder="1" applyAlignment="1" quotePrefix="1">
      <alignment horizontal="center" vertical="center"/>
    </xf>
    <xf numFmtId="0" fontId="47" fillId="0" borderId="15" xfId="0" applyFont="1" applyBorder="1" applyAlignment="1">
      <alignment horizontal="center" vertical="center"/>
    </xf>
    <xf numFmtId="0" fontId="46" fillId="0" borderId="11" xfId="0" applyFont="1" applyBorder="1" applyAlignment="1">
      <alignment horizontal="center"/>
    </xf>
    <xf numFmtId="0" fontId="47" fillId="0" borderId="19" xfId="0" applyFont="1" applyBorder="1" applyAlignment="1">
      <alignment horizontal="center" vertical="center"/>
    </xf>
    <xf numFmtId="0" fontId="52" fillId="0" borderId="0" xfId="0" applyFont="1" applyAlignment="1">
      <alignment horizontal="center" vertical="center"/>
    </xf>
    <xf numFmtId="165" fontId="46" fillId="0" borderId="14" xfId="42" applyNumberFormat="1" applyFont="1" applyBorder="1" applyAlignment="1">
      <alignment/>
    </xf>
    <xf numFmtId="165" fontId="49" fillId="34" borderId="23" xfId="0" applyNumberFormat="1" applyFont="1" applyFill="1" applyBorder="1" applyAlignment="1">
      <alignment vertical="center"/>
    </xf>
    <xf numFmtId="0" fontId="46" fillId="0" borderId="0" xfId="0" applyFont="1" applyBorder="1" applyAlignment="1">
      <alignment/>
    </xf>
    <xf numFmtId="0" fontId="49" fillId="0" borderId="0" xfId="0" applyFont="1" applyBorder="1" applyAlignment="1">
      <alignment/>
    </xf>
    <xf numFmtId="3" fontId="46" fillId="0" borderId="0" xfId="0" applyNumberFormat="1" applyFont="1" applyAlignment="1">
      <alignment vertical="center"/>
    </xf>
    <xf numFmtId="3" fontId="51" fillId="34" borderId="11" xfId="0" applyNumberFormat="1" applyFont="1" applyFill="1" applyBorder="1" applyAlignment="1">
      <alignment vertical="center"/>
    </xf>
    <xf numFmtId="3" fontId="46" fillId="2" borderId="11" xfId="0" applyNumberFormat="1" applyFont="1" applyFill="1" applyBorder="1" applyAlignment="1">
      <alignment/>
    </xf>
    <xf numFmtId="0" fontId="46" fillId="2" borderId="11" xfId="0" applyFont="1" applyFill="1" applyBorder="1" applyAlignment="1">
      <alignment/>
    </xf>
    <xf numFmtId="3" fontId="46" fillId="0" borderId="13" xfId="42" applyNumberFormat="1" applyFont="1" applyBorder="1" applyAlignment="1">
      <alignment/>
    </xf>
    <xf numFmtId="0" fontId="46" fillId="2" borderId="12" xfId="0" applyFont="1" applyFill="1" applyBorder="1" applyAlignment="1">
      <alignment/>
    </xf>
    <xf numFmtId="3" fontId="46" fillId="0" borderId="14" xfId="42" applyNumberFormat="1" applyFont="1" applyBorder="1" applyAlignment="1">
      <alignment/>
    </xf>
    <xf numFmtId="3" fontId="46" fillId="2" borderId="12" xfId="0" applyNumberFormat="1" applyFont="1" applyFill="1" applyBorder="1" applyAlignment="1">
      <alignment/>
    </xf>
    <xf numFmtId="0" fontId="47" fillId="0" borderId="11" xfId="0" applyFont="1" applyBorder="1" applyAlignment="1">
      <alignment horizontal="center" vertical="center"/>
    </xf>
    <xf numFmtId="0" fontId="47" fillId="0" borderId="11" xfId="0" applyFont="1" applyBorder="1" applyAlignment="1">
      <alignment horizontal="center" vertical="center"/>
    </xf>
    <xf numFmtId="0" fontId="47" fillId="0" borderId="11" xfId="0" applyFont="1" applyBorder="1" applyAlignment="1">
      <alignment horizontal="center" vertical="center"/>
    </xf>
    <xf numFmtId="165" fontId="46" fillId="0" borderId="26" xfId="42" applyNumberFormat="1" applyFont="1" applyBorder="1" applyAlignment="1">
      <alignment horizontal="center" vertical="center"/>
    </xf>
    <xf numFmtId="0" fontId="46" fillId="0" borderId="26" xfId="0" applyFont="1" applyBorder="1" applyAlignment="1">
      <alignment horizontal="center" vertical="center"/>
    </xf>
    <xf numFmtId="164" fontId="46" fillId="0" borderId="26" xfId="0" applyNumberFormat="1" applyFont="1" applyBorder="1" applyAlignment="1">
      <alignment horizontal="center" vertical="center"/>
    </xf>
    <xf numFmtId="165" fontId="46" fillId="0" borderId="27" xfId="42" applyNumberFormat="1" applyFont="1" applyBorder="1" applyAlignment="1">
      <alignment horizontal="center" vertical="center"/>
    </xf>
    <xf numFmtId="0" fontId="49" fillId="0" borderId="28" xfId="0" applyFont="1" applyBorder="1" applyAlignment="1">
      <alignment/>
    </xf>
    <xf numFmtId="0" fontId="46" fillId="0" borderId="29" xfId="0" applyFont="1" applyBorder="1" applyAlignment="1">
      <alignment horizontal="center" vertical="center"/>
    </xf>
    <xf numFmtId="164" fontId="46" fillId="0" borderId="29" xfId="0" applyNumberFormat="1" applyFont="1" applyBorder="1" applyAlignment="1">
      <alignment horizontal="center" vertical="center"/>
    </xf>
    <xf numFmtId="165" fontId="46" fillId="0" borderId="29" xfId="42" applyNumberFormat="1" applyFont="1" applyBorder="1" applyAlignment="1">
      <alignment horizontal="center" vertical="center"/>
    </xf>
    <xf numFmtId="165" fontId="46" fillId="0" borderId="30" xfId="42" applyNumberFormat="1" applyFont="1" applyBorder="1" applyAlignment="1">
      <alignment horizontal="center" vertical="center"/>
    </xf>
    <xf numFmtId="0" fontId="49" fillId="0" borderId="31" xfId="0" applyFont="1" applyBorder="1" applyAlignment="1">
      <alignment/>
    </xf>
    <xf numFmtId="0" fontId="49" fillId="0" borderId="32" xfId="0" applyFont="1" applyBorder="1" applyAlignment="1">
      <alignment/>
    </xf>
    <xf numFmtId="0" fontId="47" fillId="0" borderId="11" xfId="0" applyFont="1" applyBorder="1" applyAlignment="1">
      <alignment horizontal="center" vertical="center"/>
    </xf>
    <xf numFmtId="0" fontId="47" fillId="0" borderId="15" xfId="0" applyFont="1" applyBorder="1" applyAlignment="1">
      <alignment horizontal="center" vertical="center"/>
    </xf>
    <xf numFmtId="0" fontId="52" fillId="0" borderId="0" xfId="0" applyFont="1" applyAlignment="1">
      <alignment horizontal="center" vertical="center"/>
    </xf>
    <xf numFmtId="0" fontId="47" fillId="0" borderId="19" xfId="0" applyFont="1" applyBorder="1" applyAlignment="1">
      <alignment horizontal="center" vertical="center"/>
    </xf>
    <xf numFmtId="0" fontId="47" fillId="0" borderId="15" xfId="0" applyFont="1" applyBorder="1" applyAlignment="1">
      <alignment horizontal="center" vertical="center"/>
    </xf>
    <xf numFmtId="0" fontId="47" fillId="0" borderId="11" xfId="0" applyFont="1" applyBorder="1" applyAlignment="1">
      <alignment horizontal="center" vertical="center"/>
    </xf>
    <xf numFmtId="0" fontId="47" fillId="0" borderId="11" xfId="0" applyFont="1" applyBorder="1" applyAlignment="1">
      <alignment horizontal="center" vertical="center" wrapText="1"/>
    </xf>
    <xf numFmtId="0" fontId="53" fillId="0" borderId="11" xfId="0" applyFont="1" applyBorder="1" applyAlignment="1">
      <alignment horizontal="left" vertical="center" wrapText="1"/>
    </xf>
    <xf numFmtId="0" fontId="47" fillId="0" borderId="11" xfId="0" applyFont="1" applyBorder="1" applyAlignment="1">
      <alignment horizontal="left" vertical="center" wrapText="1"/>
    </xf>
    <xf numFmtId="0" fontId="47" fillId="0" borderId="13" xfId="0" applyFont="1" applyBorder="1" applyAlignment="1">
      <alignment horizontal="left" vertical="center" wrapText="1"/>
    </xf>
    <xf numFmtId="0" fontId="52" fillId="0" borderId="0" xfId="0" applyFont="1" applyAlignment="1">
      <alignment horizontal="center" vertical="center"/>
    </xf>
    <xf numFmtId="0" fontId="54" fillId="0" borderId="0" xfId="0" applyFont="1" applyAlignment="1">
      <alignment horizontal="center" vertical="center"/>
    </xf>
    <xf numFmtId="0" fontId="55" fillId="33" borderId="0" xfId="0" applyFont="1" applyFill="1" applyAlignment="1">
      <alignment horizontal="center" vertical="center"/>
    </xf>
    <xf numFmtId="0" fontId="56" fillId="0" borderId="0" xfId="0" applyFont="1" applyAlignment="1">
      <alignment horizontal="center" vertical="center"/>
    </xf>
    <xf numFmtId="0" fontId="51" fillId="33" borderId="0" xfId="0" applyFont="1" applyFill="1" applyAlignment="1">
      <alignment horizontal="center" vertical="center"/>
    </xf>
    <xf numFmtId="0" fontId="55" fillId="0" borderId="0" xfId="0" applyFont="1" applyAlignment="1">
      <alignment horizontal="center" vertical="center"/>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39" xfId="0" applyFont="1" applyBorder="1" applyAlignment="1">
      <alignment horizontal="center" vertical="center"/>
    </xf>
    <xf numFmtId="0" fontId="47" fillId="0" borderId="19" xfId="0" applyFont="1" applyBorder="1" applyAlignment="1">
      <alignment horizontal="center" vertical="center"/>
    </xf>
    <xf numFmtId="0" fontId="47" fillId="0" borderId="40"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11" xfId="0" applyFont="1" applyBorder="1" applyAlignment="1">
      <alignment horizontal="left" vertical="center"/>
    </xf>
    <xf numFmtId="0" fontId="47" fillId="0" borderId="13" xfId="0" applyFont="1" applyBorder="1" applyAlignment="1">
      <alignment horizontal="left" vertical="center"/>
    </xf>
    <xf numFmtId="0" fontId="46" fillId="0" borderId="11" xfId="0" applyFont="1" applyBorder="1" applyAlignment="1" quotePrefix="1">
      <alignment horizontal="left" vertical="center"/>
    </xf>
    <xf numFmtId="0" fontId="46" fillId="0" borderId="11" xfId="0" applyFont="1" applyBorder="1" applyAlignment="1">
      <alignment horizontal="left" vertical="center"/>
    </xf>
    <xf numFmtId="0" fontId="47" fillId="0" borderId="13" xfId="0" applyFont="1" applyBorder="1" applyAlignment="1">
      <alignment horizontal="center" vertical="center" wrapText="1"/>
    </xf>
    <xf numFmtId="0" fontId="46" fillId="0" borderId="11" xfId="0" applyFont="1" applyBorder="1" applyAlignment="1" quotePrefix="1">
      <alignment horizontal="left" vertical="center" wrapText="1"/>
    </xf>
    <xf numFmtId="0" fontId="47" fillId="0" borderId="42" xfId="0" applyFont="1" applyBorder="1" applyAlignment="1">
      <alignment horizontal="center" vertical="center"/>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51" fillId="34" borderId="0" xfId="0" applyFont="1" applyFill="1" applyAlignment="1">
      <alignment horizontal="center" vertical="center"/>
    </xf>
    <xf numFmtId="0" fontId="46" fillId="0" borderId="11" xfId="0" applyFont="1" applyBorder="1" applyAlignment="1" quotePrefix="1">
      <alignment horizontal="left" vertical="top" wrapText="1"/>
    </xf>
    <xf numFmtId="0" fontId="46" fillId="0" borderId="11"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53"/>
  <sheetViews>
    <sheetView tabSelected="1" zoomScale="86" zoomScaleNormal="86" zoomScalePageLayoutView="0" workbookViewId="0" topLeftCell="B1">
      <selection activeCell="B2" sqref="B2:I2"/>
    </sheetView>
  </sheetViews>
  <sheetFormatPr defaultColWidth="8.796875" defaultRowHeight="20.25" customHeight="1"/>
  <cols>
    <col min="1" max="1" width="12" style="1" hidden="1" customWidth="1"/>
    <col min="2" max="2" width="6.59765625" style="4" customWidth="1"/>
    <col min="3" max="3" width="9.3984375" style="4" customWidth="1"/>
    <col min="4" max="4" width="34.3984375" style="1" customWidth="1"/>
    <col min="5" max="5" width="6.09765625" style="1" customWidth="1"/>
    <col min="6" max="6" width="6.5" style="2" customWidth="1"/>
    <col min="7" max="7" width="10.09765625" style="1" bestFit="1" customWidth="1"/>
    <col min="8" max="8" width="10.69921875" style="1" bestFit="1" customWidth="1"/>
    <col min="9" max="9" width="9.69921875" style="1" customWidth="1"/>
    <col min="10" max="12" width="9.69921875" style="19" hidden="1" customWidth="1"/>
    <col min="13" max="13" width="2.69921875" style="1" customWidth="1"/>
    <col min="14" max="14" width="11.5" style="49" customWidth="1"/>
    <col min="15" max="16384" width="9" style="1" customWidth="1"/>
  </cols>
  <sheetData>
    <row r="1" spans="2:9" ht="23.25" customHeight="1">
      <c r="B1" s="109" t="s">
        <v>78</v>
      </c>
      <c r="C1" s="109"/>
      <c r="D1" s="109"/>
      <c r="E1" s="109"/>
      <c r="F1" s="109"/>
      <c r="G1" s="109"/>
      <c r="H1" s="109"/>
      <c r="I1" s="109"/>
    </row>
    <row r="2" spans="2:9" ht="23.25" customHeight="1">
      <c r="B2" s="113" t="s">
        <v>435</v>
      </c>
      <c r="C2" s="113"/>
      <c r="D2" s="113"/>
      <c r="E2" s="113"/>
      <c r="F2" s="113"/>
      <c r="G2" s="113"/>
      <c r="H2" s="113"/>
      <c r="I2" s="113"/>
    </row>
    <row r="3" spans="2:9" ht="23.25" customHeight="1">
      <c r="B3" s="113" t="s">
        <v>409</v>
      </c>
      <c r="C3" s="113"/>
      <c r="D3" s="113"/>
      <c r="E3" s="113"/>
      <c r="F3" s="113"/>
      <c r="G3" s="113"/>
      <c r="H3" s="113"/>
      <c r="I3" s="113"/>
    </row>
    <row r="4" spans="2:9" ht="23.25" customHeight="1">
      <c r="B4" s="138" t="s">
        <v>79</v>
      </c>
      <c r="C4" s="138"/>
      <c r="D4" s="138"/>
      <c r="E4" s="138"/>
      <c r="F4" s="138"/>
      <c r="G4" s="138"/>
      <c r="H4" s="138"/>
      <c r="I4" s="138"/>
    </row>
    <row r="5" ht="9.75" customHeight="1" thickBot="1"/>
    <row r="6" spans="1:14" s="6" customFormat="1" ht="76.5" customHeight="1">
      <c r="A6" s="60" t="s">
        <v>347</v>
      </c>
      <c r="B6" s="65" t="s">
        <v>0</v>
      </c>
      <c r="C6" s="5" t="s">
        <v>76</v>
      </c>
      <c r="D6" s="14" t="s">
        <v>2</v>
      </c>
      <c r="E6" s="5" t="s">
        <v>77</v>
      </c>
      <c r="F6" s="15" t="s">
        <v>59</v>
      </c>
      <c r="G6" s="54" t="s">
        <v>405</v>
      </c>
      <c r="H6" s="54" t="s">
        <v>406</v>
      </c>
      <c r="I6" s="66" t="s">
        <v>404</v>
      </c>
      <c r="J6" s="20"/>
      <c r="K6" s="20"/>
      <c r="L6" s="20"/>
      <c r="N6" s="50" t="s">
        <v>350</v>
      </c>
    </row>
    <row r="7" spans="1:14" s="6" customFormat="1" ht="23.25" customHeight="1">
      <c r="A7" s="61"/>
      <c r="B7" s="67" t="s">
        <v>3</v>
      </c>
      <c r="C7" s="13" t="s">
        <v>4</v>
      </c>
      <c r="D7" s="13" t="s">
        <v>5</v>
      </c>
      <c r="E7" s="13" t="s">
        <v>6</v>
      </c>
      <c r="F7" s="13" t="s">
        <v>7</v>
      </c>
      <c r="G7" s="13" t="s">
        <v>8</v>
      </c>
      <c r="H7" s="13" t="s">
        <v>9</v>
      </c>
      <c r="I7" s="16" t="s">
        <v>70</v>
      </c>
      <c r="J7" s="20"/>
      <c r="K7" s="20"/>
      <c r="L7" s="20"/>
      <c r="N7" s="55" t="s">
        <v>351</v>
      </c>
    </row>
    <row r="8" spans="1:14" s="6" customFormat="1" ht="53.25" customHeight="1">
      <c r="A8" s="62" t="s">
        <v>348</v>
      </c>
      <c r="B8" s="67" t="s">
        <v>1</v>
      </c>
      <c r="C8" s="7" t="s">
        <v>259</v>
      </c>
      <c r="D8" s="13" t="s">
        <v>434</v>
      </c>
      <c r="E8" s="13"/>
      <c r="F8" s="13"/>
      <c r="G8" s="13">
        <v>1</v>
      </c>
      <c r="H8" s="13">
        <v>2</v>
      </c>
      <c r="I8" s="16">
        <v>3</v>
      </c>
      <c r="J8" s="20"/>
      <c r="K8" s="20"/>
      <c r="L8" s="20"/>
      <c r="N8" s="29">
        <v>2</v>
      </c>
    </row>
    <row r="9" spans="1:14" ht="21.75" customHeight="1">
      <c r="A9" s="63" t="s">
        <v>80</v>
      </c>
      <c r="B9" s="102">
        <v>1</v>
      </c>
      <c r="C9" s="103" t="s">
        <v>421</v>
      </c>
      <c r="D9" s="130" t="s">
        <v>422</v>
      </c>
      <c r="E9" s="48" t="s">
        <v>10</v>
      </c>
      <c r="F9" s="46">
        <v>1</v>
      </c>
      <c r="G9" s="47">
        <f>G$13*$F9/$F$13</f>
        <v>0</v>
      </c>
      <c r="H9" s="47">
        <f aca="true" t="shared" si="0" ref="H9:I18">H$13*$F9/$F$13</f>
        <v>151284.86842105264</v>
      </c>
      <c r="I9" s="45">
        <f t="shared" si="0"/>
        <v>0</v>
      </c>
      <c r="N9" s="51">
        <f>ROUND(IF($N$8=1,$G9,IF($N$8=2,$H9,IF($N$8=3,$I9,IF($N$8=4,$J9,IF($N$8=5,$K9,IF($N$8=6,$L9)))))),1)</f>
        <v>151284.9</v>
      </c>
    </row>
    <row r="10" spans="1:14" ht="21.75" customHeight="1">
      <c r="A10" s="63" t="s">
        <v>81</v>
      </c>
      <c r="B10" s="102"/>
      <c r="C10" s="103"/>
      <c r="D10" s="128"/>
      <c r="E10" s="48" t="s">
        <v>11</v>
      </c>
      <c r="F10" s="46">
        <v>1.18</v>
      </c>
      <c r="G10" s="47">
        <f>G$13*$F10/$F$13</f>
        <v>0</v>
      </c>
      <c r="H10" s="47">
        <f t="shared" si="0"/>
        <v>178516.14473684208</v>
      </c>
      <c r="I10" s="45">
        <f t="shared" si="0"/>
        <v>0</v>
      </c>
      <c r="N10" s="51">
        <f aca="true" t="shared" si="1" ref="N10:N48">ROUND(IF($N$8=1,$G10,IF($N$8=2,$H10,IF($N$8=3,$I10,IF($N$8=4,$J10,IF($N$8=5,$K10,IF($N$8=6,$L10)))))),1)</f>
        <v>178516.1</v>
      </c>
    </row>
    <row r="11" spans="1:14" ht="21.75" customHeight="1">
      <c r="A11" s="63" t="s">
        <v>82</v>
      </c>
      <c r="B11" s="102"/>
      <c r="C11" s="103"/>
      <c r="D11" s="128"/>
      <c r="E11" s="48" t="s">
        <v>12</v>
      </c>
      <c r="F11" s="46">
        <v>1.285</v>
      </c>
      <c r="G11" s="47">
        <f>G$13*$F11/$F$13</f>
        <v>0</v>
      </c>
      <c r="H11" s="47">
        <f t="shared" si="0"/>
        <v>194401.0559210526</v>
      </c>
      <c r="I11" s="45">
        <f t="shared" si="0"/>
        <v>0</v>
      </c>
      <c r="N11" s="51">
        <f t="shared" si="1"/>
        <v>194401.1</v>
      </c>
    </row>
    <row r="12" spans="1:14" ht="21.75" customHeight="1">
      <c r="A12" s="63" t="s">
        <v>83</v>
      </c>
      <c r="B12" s="102"/>
      <c r="C12" s="103"/>
      <c r="D12" s="128"/>
      <c r="E12" s="48" t="s">
        <v>13</v>
      </c>
      <c r="F12" s="46">
        <v>1.39</v>
      </c>
      <c r="G12" s="47">
        <f>G$13*$F12/$F$13</f>
        <v>0</v>
      </c>
      <c r="H12" s="47">
        <f t="shared" si="0"/>
        <v>210285.96710526315</v>
      </c>
      <c r="I12" s="45">
        <f t="shared" si="0"/>
        <v>0</v>
      </c>
      <c r="N12" s="51">
        <f t="shared" si="1"/>
        <v>210286</v>
      </c>
    </row>
    <row r="13" spans="1:14" s="3" customFormat="1" ht="21.75" customHeight="1">
      <c r="A13" s="64" t="s">
        <v>84</v>
      </c>
      <c r="B13" s="102"/>
      <c r="C13" s="103"/>
      <c r="D13" s="128"/>
      <c r="E13" s="59" t="s">
        <v>14</v>
      </c>
      <c r="F13" s="8">
        <v>1.52</v>
      </c>
      <c r="G13" s="11">
        <v>0</v>
      </c>
      <c r="H13" s="11">
        <v>229953</v>
      </c>
      <c r="I13" s="12">
        <v>0</v>
      </c>
      <c r="K13" s="21"/>
      <c r="L13" s="21"/>
      <c r="N13" s="51">
        <f t="shared" si="1"/>
        <v>229953</v>
      </c>
    </row>
    <row r="14" spans="1:14" ht="21.75" customHeight="1">
      <c r="A14" s="63" t="s">
        <v>85</v>
      </c>
      <c r="B14" s="102"/>
      <c r="C14" s="103"/>
      <c r="D14" s="128"/>
      <c r="E14" s="48" t="s">
        <v>15</v>
      </c>
      <c r="F14" s="46">
        <v>1.65</v>
      </c>
      <c r="G14" s="47">
        <f>G$13*$F14/$F$13</f>
        <v>0</v>
      </c>
      <c r="H14" s="47">
        <f t="shared" si="0"/>
        <v>249620.0328947368</v>
      </c>
      <c r="I14" s="45">
        <f t="shared" si="0"/>
        <v>0</v>
      </c>
      <c r="N14" s="51">
        <f t="shared" si="1"/>
        <v>249620</v>
      </c>
    </row>
    <row r="15" spans="1:14" ht="21.75" customHeight="1">
      <c r="A15" s="63" t="s">
        <v>86</v>
      </c>
      <c r="B15" s="102"/>
      <c r="C15" s="103"/>
      <c r="D15" s="128"/>
      <c r="E15" s="48" t="s">
        <v>16</v>
      </c>
      <c r="F15" s="46">
        <v>1.8</v>
      </c>
      <c r="G15" s="47">
        <f>G$13*$F15/$F$13</f>
        <v>0</v>
      </c>
      <c r="H15" s="47">
        <f>H$13*$F15/$F$13</f>
        <v>272312.7631578948</v>
      </c>
      <c r="I15" s="45">
        <f t="shared" si="0"/>
        <v>0</v>
      </c>
      <c r="N15" s="51">
        <f t="shared" si="1"/>
        <v>272312.8</v>
      </c>
    </row>
    <row r="16" spans="1:14" ht="21.75" customHeight="1">
      <c r="A16" s="63" t="s">
        <v>87</v>
      </c>
      <c r="B16" s="102"/>
      <c r="C16" s="103"/>
      <c r="D16" s="128"/>
      <c r="E16" s="48" t="s">
        <v>17</v>
      </c>
      <c r="F16" s="46">
        <v>1.94</v>
      </c>
      <c r="G16" s="47">
        <f>G$13*$F16/$F$13</f>
        <v>0</v>
      </c>
      <c r="H16" s="47">
        <f t="shared" si="0"/>
        <v>293492.6447368421</v>
      </c>
      <c r="I16" s="45">
        <f t="shared" si="0"/>
        <v>0</v>
      </c>
      <c r="N16" s="51">
        <f t="shared" si="1"/>
        <v>293492.6</v>
      </c>
    </row>
    <row r="17" spans="1:14" ht="21.75" customHeight="1">
      <c r="A17" s="63" t="s">
        <v>88</v>
      </c>
      <c r="B17" s="102"/>
      <c r="C17" s="103"/>
      <c r="D17" s="128"/>
      <c r="E17" s="48" t="s">
        <v>18</v>
      </c>
      <c r="F17" s="46">
        <v>2.3</v>
      </c>
      <c r="G17" s="47">
        <f>G$13*$F17/$F$13</f>
        <v>0</v>
      </c>
      <c r="H17" s="47">
        <f t="shared" si="0"/>
        <v>347955.197368421</v>
      </c>
      <c r="I17" s="45">
        <f t="shared" si="0"/>
        <v>0</v>
      </c>
      <c r="N17" s="51">
        <f t="shared" si="1"/>
        <v>347955.2</v>
      </c>
    </row>
    <row r="18" spans="1:14" ht="21.75" customHeight="1">
      <c r="A18" s="63" t="s">
        <v>89</v>
      </c>
      <c r="B18" s="102"/>
      <c r="C18" s="103"/>
      <c r="D18" s="128"/>
      <c r="E18" s="48" t="s">
        <v>19</v>
      </c>
      <c r="F18" s="46">
        <v>2.71</v>
      </c>
      <c r="G18" s="47">
        <f>G$13*$F18/$F$13</f>
        <v>0</v>
      </c>
      <c r="H18" s="47">
        <f t="shared" si="0"/>
        <v>409981.99342105264</v>
      </c>
      <c r="I18" s="45">
        <f>I$13*$F18/$F$13</f>
        <v>0</v>
      </c>
      <c r="N18" s="51">
        <f t="shared" si="1"/>
        <v>409982</v>
      </c>
    </row>
    <row r="19" spans="1:14" ht="21.75" customHeight="1">
      <c r="A19" s="63" t="s">
        <v>99</v>
      </c>
      <c r="B19" s="102">
        <v>2</v>
      </c>
      <c r="C19" s="103" t="s">
        <v>423</v>
      </c>
      <c r="D19" s="130" t="s">
        <v>424</v>
      </c>
      <c r="E19" s="48" t="s">
        <v>10</v>
      </c>
      <c r="F19" s="46">
        <v>1</v>
      </c>
      <c r="G19" s="47">
        <f>G$23*$F19/$F$23</f>
        <v>0</v>
      </c>
      <c r="H19" s="47">
        <f aca="true" t="shared" si="2" ref="H19:I22">H$23*$F19/$F$23</f>
        <v>155442.59868421053</v>
      </c>
      <c r="I19" s="45">
        <f t="shared" si="2"/>
        <v>0</v>
      </c>
      <c r="N19" s="51">
        <f t="shared" si="1"/>
        <v>155442.6</v>
      </c>
    </row>
    <row r="20" spans="1:14" ht="21.75" customHeight="1">
      <c r="A20" s="63" t="s">
        <v>90</v>
      </c>
      <c r="B20" s="102"/>
      <c r="C20" s="103"/>
      <c r="D20" s="128"/>
      <c r="E20" s="48" t="s">
        <v>11</v>
      </c>
      <c r="F20" s="46">
        <v>1.18</v>
      </c>
      <c r="G20" s="47">
        <f>G$23*$F20/$F$23</f>
        <v>0</v>
      </c>
      <c r="H20" s="47">
        <f t="shared" si="2"/>
        <v>183422.2664473684</v>
      </c>
      <c r="I20" s="45">
        <f t="shared" si="2"/>
        <v>0</v>
      </c>
      <c r="N20" s="51">
        <f t="shared" si="1"/>
        <v>183422.3</v>
      </c>
    </row>
    <row r="21" spans="1:14" ht="21.75" customHeight="1">
      <c r="A21" s="63" t="s">
        <v>91</v>
      </c>
      <c r="B21" s="102"/>
      <c r="C21" s="103"/>
      <c r="D21" s="128"/>
      <c r="E21" s="48" t="s">
        <v>12</v>
      </c>
      <c r="F21" s="46">
        <v>1.285</v>
      </c>
      <c r="G21" s="47">
        <f>G$23*$F21/$F$23</f>
        <v>0</v>
      </c>
      <c r="H21" s="47">
        <f t="shared" si="2"/>
        <v>199743.7393092105</v>
      </c>
      <c r="I21" s="45">
        <f t="shared" si="2"/>
        <v>0</v>
      </c>
      <c r="N21" s="51">
        <f t="shared" si="1"/>
        <v>199743.7</v>
      </c>
    </row>
    <row r="22" spans="1:14" ht="21.75" customHeight="1">
      <c r="A22" s="63" t="s">
        <v>92</v>
      </c>
      <c r="B22" s="102"/>
      <c r="C22" s="103"/>
      <c r="D22" s="128"/>
      <c r="E22" s="48" t="s">
        <v>13</v>
      </c>
      <c r="F22" s="46">
        <v>1.39</v>
      </c>
      <c r="G22" s="47">
        <f>G$23*$F22/$F$23</f>
        <v>0</v>
      </c>
      <c r="H22" s="47">
        <f t="shared" si="2"/>
        <v>216065.21217105264</v>
      </c>
      <c r="I22" s="45">
        <f t="shared" si="2"/>
        <v>0</v>
      </c>
      <c r="N22" s="51">
        <f t="shared" si="1"/>
        <v>216065.2</v>
      </c>
    </row>
    <row r="23" spans="1:14" s="3" customFormat="1" ht="21.75" customHeight="1">
      <c r="A23" s="64" t="s">
        <v>93</v>
      </c>
      <c r="B23" s="102"/>
      <c r="C23" s="103"/>
      <c r="D23" s="128"/>
      <c r="E23" s="59" t="s">
        <v>14</v>
      </c>
      <c r="F23" s="8">
        <v>1.52</v>
      </c>
      <c r="G23" s="11">
        <f>(Gia_nc_TT15!G23+Gia_nc_TT15!G33+Gia_nc_TT15!G43+Gia_nc_TT15!G53)/4</f>
        <v>0</v>
      </c>
      <c r="H23" s="11">
        <f>(Gia_nc_TT15!H23+Gia_nc_TT15!H33+Gia_nc_TT15!H43+Gia_nc_TT15!H53)/4</f>
        <v>236272.75</v>
      </c>
      <c r="I23" s="11">
        <f>(Gia_nc_TT15!I23+Gia_nc_TT15!I33+Gia_nc_TT15!I43+Gia_nc_TT15!I53)/4</f>
        <v>0</v>
      </c>
      <c r="K23" s="21"/>
      <c r="L23" s="21"/>
      <c r="N23" s="51">
        <f t="shared" si="1"/>
        <v>236272.8</v>
      </c>
    </row>
    <row r="24" spans="1:14" ht="21.75" customHeight="1">
      <c r="A24" s="63" t="s">
        <v>94</v>
      </c>
      <c r="B24" s="102"/>
      <c r="C24" s="103"/>
      <c r="D24" s="128"/>
      <c r="E24" s="48" t="s">
        <v>15</v>
      </c>
      <c r="F24" s="46">
        <v>1.65</v>
      </c>
      <c r="G24" s="47">
        <f aca="true" t="shared" si="3" ref="G24:I28">G$23*$F24/$F$23</f>
        <v>0</v>
      </c>
      <c r="H24" s="47">
        <f t="shared" si="3"/>
        <v>256480.28782894736</v>
      </c>
      <c r="I24" s="45">
        <f t="shared" si="3"/>
        <v>0</v>
      </c>
      <c r="N24" s="51">
        <f t="shared" si="1"/>
        <v>256480.3</v>
      </c>
    </row>
    <row r="25" spans="1:14" ht="21.75" customHeight="1">
      <c r="A25" s="63" t="s">
        <v>95</v>
      </c>
      <c r="B25" s="102"/>
      <c r="C25" s="103"/>
      <c r="D25" s="128"/>
      <c r="E25" s="48" t="s">
        <v>16</v>
      </c>
      <c r="F25" s="46">
        <v>1.8</v>
      </c>
      <c r="G25" s="47">
        <f t="shared" si="3"/>
        <v>0</v>
      </c>
      <c r="H25" s="47">
        <f t="shared" si="3"/>
        <v>279796.67763157893</v>
      </c>
      <c r="I25" s="45">
        <f t="shared" si="3"/>
        <v>0</v>
      </c>
      <c r="N25" s="51">
        <f t="shared" si="1"/>
        <v>279796.7</v>
      </c>
    </row>
    <row r="26" spans="1:14" ht="21.75" customHeight="1">
      <c r="A26" s="63" t="s">
        <v>96</v>
      </c>
      <c r="B26" s="102"/>
      <c r="C26" s="103"/>
      <c r="D26" s="128"/>
      <c r="E26" s="48" t="s">
        <v>17</v>
      </c>
      <c r="F26" s="46">
        <v>1.94</v>
      </c>
      <c r="G26" s="47">
        <f t="shared" si="3"/>
        <v>0</v>
      </c>
      <c r="H26" s="47">
        <f t="shared" si="3"/>
        <v>301558.6414473684</v>
      </c>
      <c r="I26" s="45">
        <f t="shared" si="3"/>
        <v>0</v>
      </c>
      <c r="N26" s="51">
        <f t="shared" si="1"/>
        <v>301558.6</v>
      </c>
    </row>
    <row r="27" spans="1:14" ht="21.75" customHeight="1">
      <c r="A27" s="63" t="s">
        <v>97</v>
      </c>
      <c r="B27" s="102"/>
      <c r="C27" s="103"/>
      <c r="D27" s="128"/>
      <c r="E27" s="48" t="s">
        <v>18</v>
      </c>
      <c r="F27" s="46">
        <v>2.3</v>
      </c>
      <c r="G27" s="47">
        <f t="shared" si="3"/>
        <v>0</v>
      </c>
      <c r="H27" s="47">
        <f t="shared" si="3"/>
        <v>357517.97697368416</v>
      </c>
      <c r="I27" s="45">
        <f t="shared" si="3"/>
        <v>0</v>
      </c>
      <c r="N27" s="51">
        <f t="shared" si="1"/>
        <v>357518</v>
      </c>
    </row>
    <row r="28" spans="1:14" ht="21.75" customHeight="1">
      <c r="A28" s="63" t="s">
        <v>98</v>
      </c>
      <c r="B28" s="102"/>
      <c r="C28" s="103"/>
      <c r="D28" s="128"/>
      <c r="E28" s="48" t="s">
        <v>19</v>
      </c>
      <c r="F28" s="46">
        <v>2.71</v>
      </c>
      <c r="G28" s="47">
        <f t="shared" si="3"/>
        <v>0</v>
      </c>
      <c r="H28" s="47">
        <f t="shared" si="3"/>
        <v>421249.4424342105</v>
      </c>
      <c r="I28" s="45">
        <f t="shared" si="3"/>
        <v>0</v>
      </c>
      <c r="N28" s="51">
        <f t="shared" si="1"/>
        <v>421249.4</v>
      </c>
    </row>
    <row r="29" spans="1:14" ht="21.75" customHeight="1">
      <c r="A29" s="63" t="s">
        <v>100</v>
      </c>
      <c r="B29" s="102">
        <v>3</v>
      </c>
      <c r="C29" s="103" t="s">
        <v>425</v>
      </c>
      <c r="D29" s="130" t="s">
        <v>426</v>
      </c>
      <c r="E29" s="48" t="s">
        <v>10</v>
      </c>
      <c r="F29" s="46">
        <v>1</v>
      </c>
      <c r="G29" s="47">
        <f>G$33*$F29/$F$33</f>
        <v>0</v>
      </c>
      <c r="H29" s="47">
        <f aca="true" t="shared" si="4" ref="H29:I32">H$33*$F29/$F$33</f>
        <v>166038.15789473685</v>
      </c>
      <c r="I29" s="45">
        <f t="shared" si="4"/>
        <v>0</v>
      </c>
      <c r="N29" s="51">
        <f t="shared" si="1"/>
        <v>166038.2</v>
      </c>
    </row>
    <row r="30" spans="1:14" ht="21.75" customHeight="1">
      <c r="A30" s="63" t="s">
        <v>101</v>
      </c>
      <c r="B30" s="102"/>
      <c r="C30" s="103"/>
      <c r="D30" s="128"/>
      <c r="E30" s="48" t="s">
        <v>11</v>
      </c>
      <c r="F30" s="46">
        <v>1.18</v>
      </c>
      <c r="G30" s="47">
        <f>G$33*$F30/$F$33</f>
        <v>0</v>
      </c>
      <c r="H30" s="47">
        <f t="shared" si="4"/>
        <v>195925.02631578947</v>
      </c>
      <c r="I30" s="45">
        <f t="shared" si="4"/>
        <v>0</v>
      </c>
      <c r="N30" s="51">
        <f t="shared" si="1"/>
        <v>195925</v>
      </c>
    </row>
    <row r="31" spans="1:14" ht="21.75" customHeight="1">
      <c r="A31" s="63" t="s">
        <v>102</v>
      </c>
      <c r="B31" s="102"/>
      <c r="C31" s="103"/>
      <c r="D31" s="128"/>
      <c r="E31" s="48" t="s">
        <v>12</v>
      </c>
      <c r="F31" s="46">
        <v>1.285</v>
      </c>
      <c r="G31" s="47">
        <f>G$33*$F31/$F$33</f>
        <v>0</v>
      </c>
      <c r="H31" s="47">
        <f t="shared" si="4"/>
        <v>213359.03289473683</v>
      </c>
      <c r="I31" s="45">
        <f t="shared" si="4"/>
        <v>0</v>
      </c>
      <c r="N31" s="51">
        <f t="shared" si="1"/>
        <v>213359</v>
      </c>
    </row>
    <row r="32" spans="1:14" ht="21.75" customHeight="1">
      <c r="A32" s="63" t="s">
        <v>103</v>
      </c>
      <c r="B32" s="102"/>
      <c r="C32" s="103"/>
      <c r="D32" s="128"/>
      <c r="E32" s="48" t="s">
        <v>13</v>
      </c>
      <c r="F32" s="46">
        <v>1.39</v>
      </c>
      <c r="G32" s="47">
        <f>G$33*$F32/$F$33</f>
        <v>0</v>
      </c>
      <c r="H32" s="47">
        <f t="shared" si="4"/>
        <v>230793.03947368418</v>
      </c>
      <c r="I32" s="45">
        <f t="shared" si="4"/>
        <v>0</v>
      </c>
      <c r="N32" s="51">
        <f t="shared" si="1"/>
        <v>230793</v>
      </c>
    </row>
    <row r="33" spans="1:14" s="3" customFormat="1" ht="21.75" customHeight="1">
      <c r="A33" s="64" t="s">
        <v>104</v>
      </c>
      <c r="B33" s="102"/>
      <c r="C33" s="103"/>
      <c r="D33" s="128"/>
      <c r="E33" s="59" t="s">
        <v>14</v>
      </c>
      <c r="F33" s="8">
        <v>1.52</v>
      </c>
      <c r="G33" s="11">
        <f>Gia_nc_TT15!G63</f>
        <v>0</v>
      </c>
      <c r="H33" s="11">
        <f>Gia_nc_TT15!H63</f>
        <v>252378</v>
      </c>
      <c r="I33" s="11">
        <f>Gia_nc_TT15!I63</f>
        <v>0</v>
      </c>
      <c r="K33" s="21"/>
      <c r="L33" s="21"/>
      <c r="N33" s="51">
        <f t="shared" si="1"/>
        <v>252378</v>
      </c>
    </row>
    <row r="34" spans="1:14" ht="21.75" customHeight="1">
      <c r="A34" s="63" t="s">
        <v>105</v>
      </c>
      <c r="B34" s="102"/>
      <c r="C34" s="103"/>
      <c r="D34" s="128"/>
      <c r="E34" s="48" t="s">
        <v>15</v>
      </c>
      <c r="F34" s="46">
        <v>1.65</v>
      </c>
      <c r="G34" s="47">
        <f aca="true" t="shared" si="5" ref="G34:I38">G$33*$F34/$F$33</f>
        <v>0</v>
      </c>
      <c r="H34" s="47">
        <f t="shared" si="5"/>
        <v>273962.9605263157</v>
      </c>
      <c r="I34" s="45">
        <f t="shared" si="5"/>
        <v>0</v>
      </c>
      <c r="N34" s="51">
        <f t="shared" si="1"/>
        <v>273963</v>
      </c>
    </row>
    <row r="35" spans="1:14" ht="21.75" customHeight="1">
      <c r="A35" s="63" t="s">
        <v>106</v>
      </c>
      <c r="B35" s="102"/>
      <c r="C35" s="103"/>
      <c r="D35" s="128"/>
      <c r="E35" s="48" t="s">
        <v>16</v>
      </c>
      <c r="F35" s="46">
        <v>1.8</v>
      </c>
      <c r="G35" s="47">
        <f t="shared" si="5"/>
        <v>0</v>
      </c>
      <c r="H35" s="47">
        <f t="shared" si="5"/>
        <v>298868.68421052635</v>
      </c>
      <c r="I35" s="45">
        <f t="shared" si="5"/>
        <v>0</v>
      </c>
      <c r="N35" s="51">
        <f t="shared" si="1"/>
        <v>298868.7</v>
      </c>
    </row>
    <row r="36" spans="1:14" ht="21.75" customHeight="1">
      <c r="A36" s="63" t="s">
        <v>107</v>
      </c>
      <c r="B36" s="102"/>
      <c r="C36" s="103"/>
      <c r="D36" s="128"/>
      <c r="E36" s="48" t="s">
        <v>17</v>
      </c>
      <c r="F36" s="46">
        <v>1.94</v>
      </c>
      <c r="G36" s="47">
        <f t="shared" si="5"/>
        <v>0</v>
      </c>
      <c r="H36" s="47">
        <f t="shared" si="5"/>
        <v>322114.0263157895</v>
      </c>
      <c r="I36" s="45">
        <f t="shared" si="5"/>
        <v>0</v>
      </c>
      <c r="N36" s="51">
        <f t="shared" si="1"/>
        <v>322114</v>
      </c>
    </row>
    <row r="37" spans="1:14" ht="21.75" customHeight="1">
      <c r="A37" s="63" t="s">
        <v>108</v>
      </c>
      <c r="B37" s="102"/>
      <c r="C37" s="103"/>
      <c r="D37" s="128"/>
      <c r="E37" s="48" t="s">
        <v>18</v>
      </c>
      <c r="F37" s="46">
        <v>2.3</v>
      </c>
      <c r="G37" s="47">
        <f t="shared" si="5"/>
        <v>0</v>
      </c>
      <c r="H37" s="47">
        <f t="shared" si="5"/>
        <v>381887.76315789466</v>
      </c>
      <c r="I37" s="45">
        <f t="shared" si="5"/>
        <v>0</v>
      </c>
      <c r="N37" s="51">
        <f t="shared" si="1"/>
        <v>381887.8</v>
      </c>
    </row>
    <row r="38" spans="1:14" ht="21.75" customHeight="1">
      <c r="A38" s="63" t="s">
        <v>109</v>
      </c>
      <c r="B38" s="102"/>
      <c r="C38" s="103"/>
      <c r="D38" s="128"/>
      <c r="E38" s="48" t="s">
        <v>19</v>
      </c>
      <c r="F38" s="46">
        <v>2.71</v>
      </c>
      <c r="G38" s="47">
        <f t="shared" si="5"/>
        <v>0</v>
      </c>
      <c r="H38" s="47">
        <f t="shared" si="5"/>
        <v>449963.40789473685</v>
      </c>
      <c r="I38" s="45">
        <f t="shared" si="5"/>
        <v>0</v>
      </c>
      <c r="N38" s="51">
        <f t="shared" si="1"/>
        <v>449963.4</v>
      </c>
    </row>
    <row r="39" spans="1:14" ht="21.75" customHeight="1">
      <c r="A39" s="63" t="s">
        <v>110</v>
      </c>
      <c r="B39" s="102">
        <v>4</v>
      </c>
      <c r="C39" s="103" t="s">
        <v>427</v>
      </c>
      <c r="D39" s="130" t="s">
        <v>428</v>
      </c>
      <c r="E39" s="48" t="s">
        <v>10</v>
      </c>
      <c r="F39" s="46">
        <v>1</v>
      </c>
      <c r="G39" s="47">
        <f>G$43*$F39/$F$43</f>
        <v>0</v>
      </c>
      <c r="H39" s="47">
        <f aca="true" t="shared" si="6" ref="H39:I42">H$43*$F39/$F$43</f>
        <v>166984.5394736842</v>
      </c>
      <c r="I39" s="45">
        <f t="shared" si="6"/>
        <v>0</v>
      </c>
      <c r="N39" s="51">
        <f t="shared" si="1"/>
        <v>166984.5</v>
      </c>
    </row>
    <row r="40" spans="1:14" ht="21.75" customHeight="1">
      <c r="A40" s="63" t="s">
        <v>111</v>
      </c>
      <c r="B40" s="102"/>
      <c r="C40" s="103"/>
      <c r="D40" s="128"/>
      <c r="E40" s="48" t="s">
        <v>11</v>
      </c>
      <c r="F40" s="46">
        <v>1.18</v>
      </c>
      <c r="G40" s="47">
        <f>G$43*$F40/$F$43</f>
        <v>0</v>
      </c>
      <c r="H40" s="47">
        <f t="shared" si="6"/>
        <v>197041.75657894736</v>
      </c>
      <c r="I40" s="45">
        <f t="shared" si="6"/>
        <v>0</v>
      </c>
      <c r="N40" s="51">
        <f t="shared" si="1"/>
        <v>197041.8</v>
      </c>
    </row>
    <row r="41" spans="1:14" ht="21.75" customHeight="1">
      <c r="A41" s="63" t="s">
        <v>112</v>
      </c>
      <c r="B41" s="102"/>
      <c r="C41" s="103"/>
      <c r="D41" s="128"/>
      <c r="E41" s="48" t="s">
        <v>12</v>
      </c>
      <c r="F41" s="46">
        <v>1.285</v>
      </c>
      <c r="G41" s="47">
        <f>G$43*$F41/$F$43</f>
        <v>0</v>
      </c>
      <c r="H41" s="47">
        <f t="shared" si="6"/>
        <v>214575.13322368418</v>
      </c>
      <c r="I41" s="45">
        <f t="shared" si="6"/>
        <v>0</v>
      </c>
      <c r="N41" s="51">
        <f t="shared" si="1"/>
        <v>214575.1</v>
      </c>
    </row>
    <row r="42" spans="1:14" ht="21.75" customHeight="1">
      <c r="A42" s="63" t="s">
        <v>113</v>
      </c>
      <c r="B42" s="102"/>
      <c r="C42" s="103"/>
      <c r="D42" s="128"/>
      <c r="E42" s="48" t="s">
        <v>13</v>
      </c>
      <c r="F42" s="46">
        <v>1.39</v>
      </c>
      <c r="G42" s="47">
        <f>G$43*$F42/$F$43</f>
        <v>0</v>
      </c>
      <c r="H42" s="47">
        <f t="shared" si="6"/>
        <v>232108.50986842104</v>
      </c>
      <c r="I42" s="45">
        <f t="shared" si="6"/>
        <v>0</v>
      </c>
      <c r="N42" s="51">
        <f t="shared" si="1"/>
        <v>232108.5</v>
      </c>
    </row>
    <row r="43" spans="1:14" s="3" customFormat="1" ht="21.75" customHeight="1">
      <c r="A43" s="64" t="s">
        <v>114</v>
      </c>
      <c r="B43" s="102"/>
      <c r="C43" s="103"/>
      <c r="D43" s="128"/>
      <c r="E43" s="59" t="s">
        <v>14</v>
      </c>
      <c r="F43" s="8">
        <v>1.52</v>
      </c>
      <c r="G43" s="11">
        <f>(Gia_nc_TT15!G73+Gia_nc_TT15!G83)/2</f>
        <v>0</v>
      </c>
      <c r="H43" s="11">
        <f>(Gia_nc_TT15!H73+Gia_nc_TT15!H83)/2</f>
        <v>253816.5</v>
      </c>
      <c r="I43" s="11">
        <f>(Gia_nc_TT15!I73+Gia_nc_TT15!I83)/2</f>
        <v>0</v>
      </c>
      <c r="K43" s="21"/>
      <c r="L43" s="21"/>
      <c r="N43" s="51">
        <f t="shared" si="1"/>
        <v>253816.5</v>
      </c>
    </row>
    <row r="44" spans="1:14" ht="21.75" customHeight="1">
      <c r="A44" s="63" t="s">
        <v>115</v>
      </c>
      <c r="B44" s="102"/>
      <c r="C44" s="103"/>
      <c r="D44" s="128"/>
      <c r="E44" s="48" t="s">
        <v>15</v>
      </c>
      <c r="F44" s="46">
        <v>1.65</v>
      </c>
      <c r="G44" s="47">
        <f aca="true" t="shared" si="7" ref="G44:I48">G$43*$F44/$F$43</f>
        <v>0</v>
      </c>
      <c r="H44" s="47">
        <f t="shared" si="7"/>
        <v>275524.49013157893</v>
      </c>
      <c r="I44" s="45">
        <f t="shared" si="7"/>
        <v>0</v>
      </c>
      <c r="N44" s="51">
        <f t="shared" si="1"/>
        <v>275524.5</v>
      </c>
    </row>
    <row r="45" spans="1:14" ht="21.75" customHeight="1">
      <c r="A45" s="63" t="s">
        <v>116</v>
      </c>
      <c r="B45" s="102"/>
      <c r="C45" s="103"/>
      <c r="D45" s="128"/>
      <c r="E45" s="48" t="s">
        <v>16</v>
      </c>
      <c r="F45" s="46">
        <v>1.8</v>
      </c>
      <c r="G45" s="47">
        <f t="shared" si="7"/>
        <v>0</v>
      </c>
      <c r="H45" s="47">
        <f t="shared" si="7"/>
        <v>300572.1710526316</v>
      </c>
      <c r="I45" s="45">
        <f t="shared" si="7"/>
        <v>0</v>
      </c>
      <c r="N45" s="51">
        <f t="shared" si="1"/>
        <v>300572.2</v>
      </c>
    </row>
    <row r="46" spans="1:14" ht="21.75" customHeight="1">
      <c r="A46" s="63" t="s">
        <v>117</v>
      </c>
      <c r="B46" s="102"/>
      <c r="C46" s="103"/>
      <c r="D46" s="128"/>
      <c r="E46" s="48" t="s">
        <v>17</v>
      </c>
      <c r="F46" s="46">
        <v>1.94</v>
      </c>
      <c r="G46" s="47">
        <f t="shared" si="7"/>
        <v>0</v>
      </c>
      <c r="H46" s="47">
        <f t="shared" si="7"/>
        <v>323950.00657894736</v>
      </c>
      <c r="I46" s="45">
        <f t="shared" si="7"/>
        <v>0</v>
      </c>
      <c r="N46" s="51">
        <f t="shared" si="1"/>
        <v>323950</v>
      </c>
    </row>
    <row r="47" spans="1:14" ht="21.75" customHeight="1">
      <c r="A47" s="63" t="s">
        <v>118</v>
      </c>
      <c r="B47" s="102"/>
      <c r="C47" s="103"/>
      <c r="D47" s="128"/>
      <c r="E47" s="48" t="s">
        <v>18</v>
      </c>
      <c r="F47" s="46">
        <v>2.3</v>
      </c>
      <c r="G47" s="47">
        <f t="shared" si="7"/>
        <v>0</v>
      </c>
      <c r="H47" s="47">
        <f t="shared" si="7"/>
        <v>384064.44078947365</v>
      </c>
      <c r="I47" s="45">
        <f t="shared" si="7"/>
        <v>0</v>
      </c>
      <c r="N47" s="51">
        <f t="shared" si="1"/>
        <v>384064.4</v>
      </c>
    </row>
    <row r="48" spans="1:14" ht="21.75" customHeight="1">
      <c r="A48" s="63" t="s">
        <v>119</v>
      </c>
      <c r="B48" s="102"/>
      <c r="C48" s="103"/>
      <c r="D48" s="128"/>
      <c r="E48" s="48" t="s">
        <v>19</v>
      </c>
      <c r="F48" s="46">
        <v>2.71</v>
      </c>
      <c r="G48" s="47">
        <f t="shared" si="7"/>
        <v>0</v>
      </c>
      <c r="H48" s="47">
        <f t="shared" si="7"/>
        <v>452528.10197368416</v>
      </c>
      <c r="I48" s="45">
        <f t="shared" si="7"/>
        <v>0</v>
      </c>
      <c r="N48" s="51">
        <f t="shared" si="1"/>
        <v>452528.1</v>
      </c>
    </row>
    <row r="49" spans="1:14" ht="21.75" customHeight="1">
      <c r="A49" s="63" t="s">
        <v>430</v>
      </c>
      <c r="B49" s="102">
        <v>5</v>
      </c>
      <c r="C49" s="103" t="s">
        <v>427</v>
      </c>
      <c r="D49" s="130" t="s">
        <v>429</v>
      </c>
      <c r="E49" s="48" t="s">
        <v>48</v>
      </c>
      <c r="F49" s="46">
        <v>1</v>
      </c>
      <c r="G49" s="47">
        <f>G$50*$F49/$F$50</f>
        <v>0</v>
      </c>
      <c r="H49" s="47">
        <f>H$50*$F49/$F$50</f>
        <v>219674.57627118647</v>
      </c>
      <c r="I49" s="45">
        <f>I$50*$F49/$F$50</f>
        <v>0</v>
      </c>
      <c r="N49" s="51">
        <f aca="true" t="shared" si="8" ref="N49:N116">ROUND(IF($N$8=1,$G49,IF($N$8=2,$H49,IF($N$8=3,$I49,IF($N$8=4,$J49,IF($N$8=5,$K49,IF($N$8=6,$L49)))))),1)</f>
        <v>219674.6</v>
      </c>
    </row>
    <row r="50" spans="1:14" ht="21.75" customHeight="1">
      <c r="A50" s="63" t="s">
        <v>431</v>
      </c>
      <c r="B50" s="102"/>
      <c r="C50" s="103"/>
      <c r="D50" s="128"/>
      <c r="E50" s="59" t="s">
        <v>49</v>
      </c>
      <c r="F50" s="8">
        <v>1.18</v>
      </c>
      <c r="G50" s="11">
        <f>(Gia_nc_TT15!G90+Gia_nc_TT15!G94)/2</f>
        <v>0</v>
      </c>
      <c r="H50" s="11">
        <f>(Gia_nc_TT15!H90+Gia_nc_TT15!H94)/2</f>
        <v>259216</v>
      </c>
      <c r="I50" s="11">
        <f>(Gia_nc_TT15!I90+Gia_nc_TT15!I94)/2</f>
        <v>0</v>
      </c>
      <c r="N50" s="51">
        <f t="shared" si="8"/>
        <v>259216</v>
      </c>
    </row>
    <row r="51" spans="1:14" ht="21.75" customHeight="1">
      <c r="A51" s="63" t="s">
        <v>432</v>
      </c>
      <c r="B51" s="102"/>
      <c r="C51" s="103"/>
      <c r="D51" s="128"/>
      <c r="E51" s="48" t="s">
        <v>50</v>
      </c>
      <c r="F51" s="46">
        <v>1.4</v>
      </c>
      <c r="G51" s="47">
        <f aca="true" t="shared" si="9" ref="G51:I52">G$50*$F51/$F$50</f>
        <v>0</v>
      </c>
      <c r="H51" s="47">
        <f t="shared" si="9"/>
        <v>307544.406779661</v>
      </c>
      <c r="I51" s="45">
        <f t="shared" si="9"/>
        <v>0</v>
      </c>
      <c r="N51" s="51">
        <f t="shared" si="8"/>
        <v>307544.4</v>
      </c>
    </row>
    <row r="52" spans="1:14" ht="21.75" customHeight="1">
      <c r="A52" s="63" t="s">
        <v>433</v>
      </c>
      <c r="B52" s="102"/>
      <c r="C52" s="103"/>
      <c r="D52" s="128"/>
      <c r="E52" s="48" t="s">
        <v>51</v>
      </c>
      <c r="F52" s="46">
        <v>1.65</v>
      </c>
      <c r="G52" s="47">
        <f t="shared" si="9"/>
        <v>0</v>
      </c>
      <c r="H52" s="47">
        <f t="shared" si="9"/>
        <v>362463.0508474576</v>
      </c>
      <c r="I52" s="45">
        <f t="shared" si="9"/>
        <v>0</v>
      </c>
      <c r="N52" s="51">
        <f t="shared" si="8"/>
        <v>362463.1</v>
      </c>
    </row>
    <row r="53" spans="1:14" ht="20.25" customHeight="1">
      <c r="A53" s="63" t="s">
        <v>212</v>
      </c>
      <c r="B53" s="102" t="s">
        <v>31</v>
      </c>
      <c r="C53" s="103" t="s">
        <v>32</v>
      </c>
      <c r="D53" s="127" t="s">
        <v>41</v>
      </c>
      <c r="E53" s="48" t="s">
        <v>33</v>
      </c>
      <c r="F53" s="46">
        <v>1</v>
      </c>
      <c r="G53" s="47">
        <f>G$56*$F53/$F$56</f>
        <v>0</v>
      </c>
      <c r="H53" s="47">
        <f aca="true" t="shared" si="10" ref="H53:I55">H$56*$F53/$F$56</f>
        <v>185502.85714285716</v>
      </c>
      <c r="I53" s="45">
        <f t="shared" si="10"/>
        <v>0</v>
      </c>
      <c r="N53" s="51">
        <f t="shared" si="8"/>
        <v>185502.9</v>
      </c>
    </row>
    <row r="54" spans="1:14" ht="20.25" customHeight="1">
      <c r="A54" s="63" t="s">
        <v>213</v>
      </c>
      <c r="B54" s="102"/>
      <c r="C54" s="103"/>
      <c r="D54" s="128"/>
      <c r="E54" s="48" t="s">
        <v>34</v>
      </c>
      <c r="F54" s="46">
        <v>1.13</v>
      </c>
      <c r="G54" s="47">
        <f>G$56*$F54/$F$56</f>
        <v>0</v>
      </c>
      <c r="H54" s="47">
        <f t="shared" si="10"/>
        <v>209618.22857142857</v>
      </c>
      <c r="I54" s="45">
        <f t="shared" si="10"/>
        <v>0</v>
      </c>
      <c r="N54" s="51">
        <f t="shared" si="8"/>
        <v>209618.2</v>
      </c>
    </row>
    <row r="55" spans="1:14" ht="20.25" customHeight="1">
      <c r="A55" s="63" t="s">
        <v>214</v>
      </c>
      <c r="B55" s="102"/>
      <c r="C55" s="103"/>
      <c r="D55" s="128"/>
      <c r="E55" s="48" t="s">
        <v>40</v>
      </c>
      <c r="F55" s="46">
        <v>1.26</v>
      </c>
      <c r="G55" s="47">
        <f>G$56*$F55/$F$56</f>
        <v>0</v>
      </c>
      <c r="H55" s="47">
        <f t="shared" si="10"/>
        <v>233733.6</v>
      </c>
      <c r="I55" s="45">
        <f t="shared" si="10"/>
        <v>0</v>
      </c>
      <c r="N55" s="51">
        <f t="shared" si="8"/>
        <v>233733.6</v>
      </c>
    </row>
    <row r="56" spans="1:14" s="3" customFormat="1" ht="20.25" customHeight="1">
      <c r="A56" s="63" t="s">
        <v>215</v>
      </c>
      <c r="B56" s="102"/>
      <c r="C56" s="103"/>
      <c r="D56" s="128"/>
      <c r="E56" s="59" t="s">
        <v>39</v>
      </c>
      <c r="F56" s="8">
        <v>1.4</v>
      </c>
      <c r="G56" s="11">
        <v>0</v>
      </c>
      <c r="H56" s="11">
        <v>259704</v>
      </c>
      <c r="I56" s="12">
        <v>0</v>
      </c>
      <c r="K56" s="19"/>
      <c r="L56" s="19"/>
      <c r="N56" s="51">
        <f t="shared" si="8"/>
        <v>259704</v>
      </c>
    </row>
    <row r="57" spans="1:14" ht="20.25" customHeight="1">
      <c r="A57" s="63" t="s">
        <v>408</v>
      </c>
      <c r="B57" s="102"/>
      <c r="C57" s="103"/>
      <c r="D57" s="128"/>
      <c r="E57" s="48" t="s">
        <v>407</v>
      </c>
      <c r="F57" s="46">
        <v>1.465</v>
      </c>
      <c r="G57" s="47">
        <f aca="true" t="shared" si="11" ref="G57:I61">G$56*$F57/$F$56</f>
        <v>0</v>
      </c>
      <c r="H57" s="47">
        <f t="shared" si="11"/>
        <v>271761.68571428576</v>
      </c>
      <c r="I57" s="45">
        <f t="shared" si="11"/>
        <v>0</v>
      </c>
      <c r="N57" s="51">
        <f t="shared" si="8"/>
        <v>271761.7</v>
      </c>
    </row>
    <row r="58" spans="1:14" ht="20.25" customHeight="1">
      <c r="A58" s="63" t="s">
        <v>216</v>
      </c>
      <c r="B58" s="102"/>
      <c r="C58" s="103"/>
      <c r="D58" s="128"/>
      <c r="E58" s="48" t="s">
        <v>38</v>
      </c>
      <c r="F58" s="46">
        <v>1.53</v>
      </c>
      <c r="G58" s="47">
        <f t="shared" si="11"/>
        <v>0</v>
      </c>
      <c r="H58" s="47">
        <f t="shared" si="11"/>
        <v>283819.37142857147</v>
      </c>
      <c r="I58" s="45">
        <f t="shared" si="11"/>
        <v>0</v>
      </c>
      <c r="N58" s="51">
        <f t="shared" si="8"/>
        <v>283819.4</v>
      </c>
    </row>
    <row r="59" spans="1:14" ht="20.25" customHeight="1">
      <c r="A59" s="63" t="s">
        <v>217</v>
      </c>
      <c r="B59" s="102"/>
      <c r="C59" s="103"/>
      <c r="D59" s="128"/>
      <c r="E59" s="48" t="s">
        <v>37</v>
      </c>
      <c r="F59" s="46">
        <v>1.66</v>
      </c>
      <c r="G59" s="47">
        <f t="shared" si="11"/>
        <v>0</v>
      </c>
      <c r="H59" s="47">
        <f t="shared" si="11"/>
        <v>307934.7428571428</v>
      </c>
      <c r="I59" s="45">
        <f t="shared" si="11"/>
        <v>0</v>
      </c>
      <c r="N59" s="51">
        <f t="shared" si="8"/>
        <v>307934.7</v>
      </c>
    </row>
    <row r="60" spans="1:14" ht="20.25" customHeight="1">
      <c r="A60" s="63" t="s">
        <v>218</v>
      </c>
      <c r="B60" s="102"/>
      <c r="C60" s="103"/>
      <c r="D60" s="128"/>
      <c r="E60" s="48" t="s">
        <v>36</v>
      </c>
      <c r="F60" s="46">
        <v>1.79</v>
      </c>
      <c r="G60" s="47">
        <f t="shared" si="11"/>
        <v>0</v>
      </c>
      <c r="H60" s="47">
        <f t="shared" si="11"/>
        <v>332050.11428571434</v>
      </c>
      <c r="I60" s="45">
        <f t="shared" si="11"/>
        <v>0</v>
      </c>
      <c r="N60" s="51">
        <f t="shared" si="8"/>
        <v>332050.1</v>
      </c>
    </row>
    <row r="61" spans="1:14" ht="20.25" customHeight="1">
      <c r="A61" s="63" t="s">
        <v>219</v>
      </c>
      <c r="B61" s="102"/>
      <c r="C61" s="103"/>
      <c r="D61" s="128"/>
      <c r="E61" s="48" t="s">
        <v>35</v>
      </c>
      <c r="F61" s="46">
        <v>1.93</v>
      </c>
      <c r="G61" s="47">
        <f t="shared" si="11"/>
        <v>0</v>
      </c>
      <c r="H61" s="47">
        <f t="shared" si="11"/>
        <v>358020.5142857143</v>
      </c>
      <c r="I61" s="45">
        <f t="shared" si="11"/>
        <v>0</v>
      </c>
      <c r="N61" s="51">
        <f t="shared" si="8"/>
        <v>358020.5</v>
      </c>
    </row>
    <row r="62" spans="1:14" ht="20.25" customHeight="1">
      <c r="A62" s="63" t="s">
        <v>372</v>
      </c>
      <c r="B62" s="102" t="s">
        <v>365</v>
      </c>
      <c r="C62" s="103" t="s">
        <v>363</v>
      </c>
      <c r="D62" s="127" t="s">
        <v>364</v>
      </c>
      <c r="E62" s="48" t="s">
        <v>33</v>
      </c>
      <c r="F62" s="46">
        <v>1</v>
      </c>
      <c r="G62" s="47">
        <f>G$65*$F62/$F$65</f>
        <v>0</v>
      </c>
      <c r="H62" s="47">
        <f aca="true" t="shared" si="12" ref="H62:I64">H$65*$F62/$F$65</f>
        <v>617142.8571428572</v>
      </c>
      <c r="I62" s="47">
        <f t="shared" si="12"/>
        <v>0</v>
      </c>
      <c r="N62" s="51">
        <f t="shared" si="8"/>
        <v>617142.9</v>
      </c>
    </row>
    <row r="63" spans="1:14" ht="20.25" customHeight="1">
      <c r="A63" s="63" t="s">
        <v>373</v>
      </c>
      <c r="B63" s="102"/>
      <c r="C63" s="103"/>
      <c r="D63" s="128"/>
      <c r="E63" s="48" t="s">
        <v>34</v>
      </c>
      <c r="F63" s="46">
        <v>1.13</v>
      </c>
      <c r="G63" s="47">
        <f>G$65*$F63/$F$65</f>
        <v>0</v>
      </c>
      <c r="H63" s="47">
        <f t="shared" si="12"/>
        <v>697371.4285714285</v>
      </c>
      <c r="I63" s="47">
        <f t="shared" si="12"/>
        <v>0</v>
      </c>
      <c r="N63" s="51">
        <f t="shared" si="8"/>
        <v>697371.4</v>
      </c>
    </row>
    <row r="64" spans="1:14" ht="20.25" customHeight="1">
      <c r="A64" s="63" t="s">
        <v>374</v>
      </c>
      <c r="B64" s="102"/>
      <c r="C64" s="103"/>
      <c r="D64" s="128"/>
      <c r="E64" s="48" t="s">
        <v>40</v>
      </c>
      <c r="F64" s="46">
        <v>1.26</v>
      </c>
      <c r="G64" s="47">
        <f>G$65*$F64/$F$65</f>
        <v>0</v>
      </c>
      <c r="H64" s="47">
        <f t="shared" si="12"/>
        <v>777600</v>
      </c>
      <c r="I64" s="47">
        <f>I$65*$F64/$F$65</f>
        <v>0</v>
      </c>
      <c r="N64" s="51">
        <f t="shared" si="8"/>
        <v>777600</v>
      </c>
    </row>
    <row r="65" spans="1:14" s="3" customFormat="1" ht="20.25" customHeight="1">
      <c r="A65" s="63" t="s">
        <v>375</v>
      </c>
      <c r="B65" s="102"/>
      <c r="C65" s="103"/>
      <c r="D65" s="128"/>
      <c r="E65" s="84" t="s">
        <v>39</v>
      </c>
      <c r="F65" s="8">
        <v>1.4</v>
      </c>
      <c r="G65" s="11">
        <v>0</v>
      </c>
      <c r="H65" s="11">
        <v>864000</v>
      </c>
      <c r="I65" s="12">
        <v>0</v>
      </c>
      <c r="K65" s="19"/>
      <c r="L65" s="19"/>
      <c r="N65" s="51">
        <f t="shared" si="8"/>
        <v>864000</v>
      </c>
    </row>
    <row r="66" spans="1:14" ht="20.25" customHeight="1">
      <c r="A66" s="63" t="s">
        <v>376</v>
      </c>
      <c r="B66" s="102"/>
      <c r="C66" s="103"/>
      <c r="D66" s="128"/>
      <c r="E66" s="48" t="s">
        <v>38</v>
      </c>
      <c r="F66" s="46">
        <v>1.53</v>
      </c>
      <c r="G66" s="47">
        <f>G$65*$F66/$F$65</f>
        <v>0</v>
      </c>
      <c r="H66" s="47">
        <f aca="true" t="shared" si="13" ref="H66:I69">H$65*$F66/$F$65</f>
        <v>944228.5714285715</v>
      </c>
      <c r="I66" s="47">
        <f t="shared" si="13"/>
        <v>0</v>
      </c>
      <c r="N66" s="51">
        <f t="shared" si="8"/>
        <v>944228.6</v>
      </c>
    </row>
    <row r="67" spans="1:14" ht="20.25" customHeight="1">
      <c r="A67" s="63" t="s">
        <v>377</v>
      </c>
      <c r="B67" s="102"/>
      <c r="C67" s="103"/>
      <c r="D67" s="128"/>
      <c r="E67" s="48" t="s">
        <v>37</v>
      </c>
      <c r="F67" s="46">
        <v>1.66</v>
      </c>
      <c r="G67" s="47">
        <f>G$65*$F67/$F$65</f>
        <v>0</v>
      </c>
      <c r="H67" s="47">
        <f t="shared" si="13"/>
        <v>1024457.142857143</v>
      </c>
      <c r="I67" s="47">
        <f t="shared" si="13"/>
        <v>0</v>
      </c>
      <c r="N67" s="51">
        <f t="shared" si="8"/>
        <v>1024457.1</v>
      </c>
    </row>
    <row r="68" spans="1:14" ht="20.25" customHeight="1">
      <c r="A68" s="63" t="s">
        <v>378</v>
      </c>
      <c r="B68" s="102"/>
      <c r="C68" s="103"/>
      <c r="D68" s="128"/>
      <c r="E68" s="48" t="s">
        <v>36</v>
      </c>
      <c r="F68" s="46">
        <v>1.79</v>
      </c>
      <c r="G68" s="47">
        <f>G$65*$F68/$F$65</f>
        <v>0</v>
      </c>
      <c r="H68" s="47">
        <f t="shared" si="13"/>
        <v>1104685.7142857143</v>
      </c>
      <c r="I68" s="47">
        <f t="shared" si="13"/>
        <v>0</v>
      </c>
      <c r="N68" s="51">
        <f t="shared" si="8"/>
        <v>1104685.7</v>
      </c>
    </row>
    <row r="69" spans="1:14" ht="20.25" customHeight="1">
      <c r="A69" s="63" t="s">
        <v>379</v>
      </c>
      <c r="B69" s="102"/>
      <c r="C69" s="103"/>
      <c r="D69" s="128"/>
      <c r="E69" s="48" t="s">
        <v>35</v>
      </c>
      <c r="F69" s="46">
        <v>1.93</v>
      </c>
      <c r="G69" s="47">
        <f>G$65*$F69/$F$65</f>
        <v>0</v>
      </c>
      <c r="H69" s="47">
        <f t="shared" si="13"/>
        <v>1191085.7142857143</v>
      </c>
      <c r="I69" s="47">
        <f>I$65*$F69/$F$65</f>
        <v>0</v>
      </c>
      <c r="N69" s="51">
        <f t="shared" si="8"/>
        <v>1191085.7</v>
      </c>
    </row>
    <row r="70" spans="1:14" ht="20.25" customHeight="1">
      <c r="A70" s="63" t="s">
        <v>380</v>
      </c>
      <c r="B70" s="102" t="s">
        <v>366</v>
      </c>
      <c r="C70" s="103" t="s">
        <v>363</v>
      </c>
      <c r="D70" s="127" t="s">
        <v>369</v>
      </c>
      <c r="E70" s="48" t="s">
        <v>33</v>
      </c>
      <c r="F70" s="46">
        <v>1</v>
      </c>
      <c r="G70" s="47">
        <f>G$73*$F70/$F$73</f>
        <v>0</v>
      </c>
      <c r="H70" s="47">
        <f>H$73*$F70/$F$73</f>
        <v>484714.28571428574</v>
      </c>
      <c r="I70" s="47">
        <f aca="true" t="shared" si="14" ref="H70:I72">I$73*$F70/$F$73</f>
        <v>0</v>
      </c>
      <c r="N70" s="51">
        <f t="shared" si="8"/>
        <v>484714.3</v>
      </c>
    </row>
    <row r="71" spans="1:14" ht="20.25" customHeight="1">
      <c r="A71" s="63" t="s">
        <v>381</v>
      </c>
      <c r="B71" s="102"/>
      <c r="C71" s="103"/>
      <c r="D71" s="128"/>
      <c r="E71" s="48" t="s">
        <v>34</v>
      </c>
      <c r="F71" s="46">
        <v>1.13</v>
      </c>
      <c r="G71" s="47">
        <f>G$73*$F71/$F$73</f>
        <v>0</v>
      </c>
      <c r="H71" s="47">
        <f t="shared" si="14"/>
        <v>547727.1428571428</v>
      </c>
      <c r="I71" s="47">
        <f t="shared" si="14"/>
        <v>0</v>
      </c>
      <c r="N71" s="51">
        <f t="shared" si="8"/>
        <v>547727.1</v>
      </c>
    </row>
    <row r="72" spans="1:14" ht="20.25" customHeight="1">
      <c r="A72" s="63" t="s">
        <v>382</v>
      </c>
      <c r="B72" s="102"/>
      <c r="C72" s="103"/>
      <c r="D72" s="128"/>
      <c r="E72" s="48" t="s">
        <v>40</v>
      </c>
      <c r="F72" s="46">
        <v>1.26</v>
      </c>
      <c r="G72" s="47">
        <f>G$73*$F72/$F$73</f>
        <v>0</v>
      </c>
      <c r="H72" s="47">
        <f>H$73*$F72/$F$73</f>
        <v>610740</v>
      </c>
      <c r="I72" s="47">
        <f t="shared" si="14"/>
        <v>0</v>
      </c>
      <c r="N72" s="51">
        <f t="shared" si="8"/>
        <v>610740</v>
      </c>
    </row>
    <row r="73" spans="1:14" s="3" customFormat="1" ht="20.25" customHeight="1">
      <c r="A73" s="63" t="s">
        <v>383</v>
      </c>
      <c r="B73" s="102"/>
      <c r="C73" s="103"/>
      <c r="D73" s="128"/>
      <c r="E73" s="85" t="s">
        <v>39</v>
      </c>
      <c r="F73" s="8">
        <v>1.4</v>
      </c>
      <c r="G73" s="11">
        <v>0</v>
      </c>
      <c r="H73" s="11">
        <v>678600</v>
      </c>
      <c r="I73" s="12">
        <v>0</v>
      </c>
      <c r="K73" s="19"/>
      <c r="L73" s="19"/>
      <c r="N73" s="51">
        <f t="shared" si="8"/>
        <v>678600</v>
      </c>
    </row>
    <row r="74" spans="1:14" ht="20.25" customHeight="1">
      <c r="A74" s="63" t="s">
        <v>384</v>
      </c>
      <c r="B74" s="102"/>
      <c r="C74" s="103"/>
      <c r="D74" s="128"/>
      <c r="E74" s="48" t="s">
        <v>38</v>
      </c>
      <c r="F74" s="46">
        <v>1.53</v>
      </c>
      <c r="G74" s="47">
        <f>G$73*$F74/$F$73</f>
        <v>0</v>
      </c>
      <c r="H74" s="47">
        <f aca="true" t="shared" si="15" ref="H74:I76">H$73*$F74/$F$73</f>
        <v>741612.8571428572</v>
      </c>
      <c r="I74" s="47">
        <f>I$73*$F74/$F$73</f>
        <v>0</v>
      </c>
      <c r="N74" s="51">
        <f t="shared" si="8"/>
        <v>741612.9</v>
      </c>
    </row>
    <row r="75" spans="1:14" ht="20.25" customHeight="1">
      <c r="A75" s="63" t="s">
        <v>385</v>
      </c>
      <c r="B75" s="102"/>
      <c r="C75" s="103"/>
      <c r="D75" s="128"/>
      <c r="E75" s="48" t="s">
        <v>37</v>
      </c>
      <c r="F75" s="46">
        <v>1.66</v>
      </c>
      <c r="G75" s="47">
        <f>G$73*$F75/$F$73</f>
        <v>0</v>
      </c>
      <c r="H75" s="47">
        <f t="shared" si="15"/>
        <v>804625.7142857143</v>
      </c>
      <c r="I75" s="47">
        <f t="shared" si="15"/>
        <v>0</v>
      </c>
      <c r="N75" s="51">
        <f t="shared" si="8"/>
        <v>804625.7</v>
      </c>
    </row>
    <row r="76" spans="1:14" ht="20.25" customHeight="1">
      <c r="A76" s="63" t="s">
        <v>386</v>
      </c>
      <c r="B76" s="102"/>
      <c r="C76" s="103"/>
      <c r="D76" s="128"/>
      <c r="E76" s="48" t="s">
        <v>36</v>
      </c>
      <c r="F76" s="46">
        <v>1.79</v>
      </c>
      <c r="G76" s="47">
        <f>G$73*$F76/$F$73</f>
        <v>0</v>
      </c>
      <c r="H76" s="47">
        <f t="shared" si="15"/>
        <v>867638.5714285715</v>
      </c>
      <c r="I76" s="47">
        <f t="shared" si="15"/>
        <v>0</v>
      </c>
      <c r="N76" s="51">
        <f t="shared" si="8"/>
        <v>867638.6</v>
      </c>
    </row>
    <row r="77" spans="1:14" ht="20.25" customHeight="1">
      <c r="A77" s="63" t="s">
        <v>387</v>
      </c>
      <c r="B77" s="102"/>
      <c r="C77" s="103"/>
      <c r="D77" s="128"/>
      <c r="E77" s="48" t="s">
        <v>35</v>
      </c>
      <c r="F77" s="46">
        <v>1.93</v>
      </c>
      <c r="G77" s="47">
        <f>G$73*$F77/$F$73</f>
        <v>0</v>
      </c>
      <c r="H77" s="47">
        <f>H$73*$F77/$F$73</f>
        <v>935498.5714285715</v>
      </c>
      <c r="I77" s="47">
        <f>I$73*$F77/$F$73</f>
        <v>0</v>
      </c>
      <c r="N77" s="51">
        <f t="shared" si="8"/>
        <v>935498.6</v>
      </c>
    </row>
    <row r="78" spans="1:14" ht="20.25" customHeight="1">
      <c r="A78" s="63" t="s">
        <v>388</v>
      </c>
      <c r="B78" s="102" t="s">
        <v>367</v>
      </c>
      <c r="C78" s="103" t="s">
        <v>363</v>
      </c>
      <c r="D78" s="127" t="s">
        <v>371</v>
      </c>
      <c r="E78" s="48" t="s">
        <v>33</v>
      </c>
      <c r="F78" s="46">
        <v>1</v>
      </c>
      <c r="G78" s="47">
        <f>G$81*$F78/$F$81</f>
        <v>0</v>
      </c>
      <c r="H78" s="47">
        <f aca="true" t="shared" si="16" ref="H78:I80">H$81*$F78/$F$81</f>
        <v>325142.85714285716</v>
      </c>
      <c r="I78" s="47">
        <f t="shared" si="16"/>
        <v>0</v>
      </c>
      <c r="N78" s="51">
        <f t="shared" si="8"/>
        <v>325142.9</v>
      </c>
    </row>
    <row r="79" spans="1:14" ht="20.25" customHeight="1">
      <c r="A79" s="63" t="s">
        <v>389</v>
      </c>
      <c r="B79" s="102"/>
      <c r="C79" s="103"/>
      <c r="D79" s="128"/>
      <c r="E79" s="48" t="s">
        <v>34</v>
      </c>
      <c r="F79" s="46">
        <v>1.13</v>
      </c>
      <c r="G79" s="47">
        <f>G$81*$F79/$F$81</f>
        <v>0</v>
      </c>
      <c r="H79" s="47">
        <f t="shared" si="16"/>
        <v>367411.4285714286</v>
      </c>
      <c r="I79" s="47">
        <f t="shared" si="16"/>
        <v>0</v>
      </c>
      <c r="N79" s="51">
        <f t="shared" si="8"/>
        <v>367411.4</v>
      </c>
    </row>
    <row r="80" spans="1:14" ht="20.25" customHeight="1">
      <c r="A80" s="63" t="s">
        <v>390</v>
      </c>
      <c r="B80" s="102"/>
      <c r="C80" s="103"/>
      <c r="D80" s="128"/>
      <c r="E80" s="48" t="s">
        <v>40</v>
      </c>
      <c r="F80" s="46">
        <v>1.26</v>
      </c>
      <c r="G80" s="47">
        <f>G$81*$F80/$F$81</f>
        <v>0</v>
      </c>
      <c r="H80" s="47">
        <f>H$81*$F80/$F$81</f>
        <v>409680</v>
      </c>
      <c r="I80" s="47">
        <f t="shared" si="16"/>
        <v>0</v>
      </c>
      <c r="N80" s="51">
        <f t="shared" si="8"/>
        <v>409680</v>
      </c>
    </row>
    <row r="81" spans="1:14" s="3" customFormat="1" ht="20.25" customHeight="1">
      <c r="A81" s="63" t="s">
        <v>391</v>
      </c>
      <c r="B81" s="102"/>
      <c r="C81" s="103"/>
      <c r="D81" s="128"/>
      <c r="E81" s="85" t="s">
        <v>39</v>
      </c>
      <c r="F81" s="8">
        <v>1.4</v>
      </c>
      <c r="G81" s="11">
        <v>0</v>
      </c>
      <c r="H81" s="11">
        <v>455200</v>
      </c>
      <c r="I81" s="12">
        <v>0</v>
      </c>
      <c r="K81" s="19"/>
      <c r="L81" s="19"/>
      <c r="N81" s="51">
        <f t="shared" si="8"/>
        <v>455200</v>
      </c>
    </row>
    <row r="82" spans="1:14" ht="20.25" customHeight="1">
      <c r="A82" s="63" t="s">
        <v>392</v>
      </c>
      <c r="B82" s="102"/>
      <c r="C82" s="103"/>
      <c r="D82" s="128"/>
      <c r="E82" s="48" t="s">
        <v>38</v>
      </c>
      <c r="F82" s="46">
        <v>1.53</v>
      </c>
      <c r="G82" s="47">
        <f aca="true" t="shared" si="17" ref="G82:I85">G$81*$F82/$F$81</f>
        <v>0</v>
      </c>
      <c r="H82" s="47">
        <f t="shared" si="17"/>
        <v>497468.5714285715</v>
      </c>
      <c r="I82" s="47">
        <f t="shared" si="17"/>
        <v>0</v>
      </c>
      <c r="N82" s="51">
        <f t="shared" si="8"/>
        <v>497468.6</v>
      </c>
    </row>
    <row r="83" spans="1:14" ht="20.25" customHeight="1">
      <c r="A83" s="63" t="s">
        <v>393</v>
      </c>
      <c r="B83" s="102"/>
      <c r="C83" s="103"/>
      <c r="D83" s="128"/>
      <c r="E83" s="48" t="s">
        <v>37</v>
      </c>
      <c r="F83" s="46">
        <v>1.66</v>
      </c>
      <c r="G83" s="47">
        <f t="shared" si="17"/>
        <v>0</v>
      </c>
      <c r="H83" s="47">
        <f t="shared" si="17"/>
        <v>539737.1428571428</v>
      </c>
      <c r="I83" s="47">
        <f t="shared" si="17"/>
        <v>0</v>
      </c>
      <c r="N83" s="51">
        <f t="shared" si="8"/>
        <v>539737.1</v>
      </c>
    </row>
    <row r="84" spans="1:14" ht="20.25" customHeight="1">
      <c r="A84" s="63" t="s">
        <v>394</v>
      </c>
      <c r="B84" s="102"/>
      <c r="C84" s="103"/>
      <c r="D84" s="128"/>
      <c r="E84" s="48" t="s">
        <v>36</v>
      </c>
      <c r="F84" s="46">
        <v>1.79</v>
      </c>
      <c r="G84" s="47">
        <f t="shared" si="17"/>
        <v>0</v>
      </c>
      <c r="H84" s="47">
        <f t="shared" si="17"/>
        <v>582005.7142857143</v>
      </c>
      <c r="I84" s="47">
        <f t="shared" si="17"/>
        <v>0</v>
      </c>
      <c r="N84" s="51">
        <f t="shared" si="8"/>
        <v>582005.7</v>
      </c>
    </row>
    <row r="85" spans="1:14" ht="20.25" customHeight="1">
      <c r="A85" s="63" t="s">
        <v>395</v>
      </c>
      <c r="B85" s="102"/>
      <c r="C85" s="103"/>
      <c r="D85" s="128"/>
      <c r="E85" s="48" t="s">
        <v>35</v>
      </c>
      <c r="F85" s="46">
        <v>1.93</v>
      </c>
      <c r="G85" s="47">
        <f t="shared" si="17"/>
        <v>0</v>
      </c>
      <c r="H85" s="47">
        <f>H$81*$F85/$F$81</f>
        <v>627525.7142857143</v>
      </c>
      <c r="I85" s="47">
        <f t="shared" si="17"/>
        <v>0</v>
      </c>
      <c r="N85" s="51">
        <f t="shared" si="8"/>
        <v>627525.7</v>
      </c>
    </row>
    <row r="86" spans="1:14" ht="20.25" customHeight="1">
      <c r="A86" s="63" t="s">
        <v>396</v>
      </c>
      <c r="B86" s="102" t="s">
        <v>368</v>
      </c>
      <c r="C86" s="103" t="s">
        <v>363</v>
      </c>
      <c r="D86" s="130" t="s">
        <v>370</v>
      </c>
      <c r="E86" s="48" t="s">
        <v>33</v>
      </c>
      <c r="F86" s="46">
        <v>1</v>
      </c>
      <c r="G86" s="47">
        <f>G$89*$F86/$F$89</f>
        <v>0</v>
      </c>
      <c r="H86" s="47">
        <f aca="true" t="shared" si="18" ref="H86:I88">H$89*$F86/$F$89</f>
        <v>251857.14285714287</v>
      </c>
      <c r="I86" s="47">
        <f t="shared" si="18"/>
        <v>0</v>
      </c>
      <c r="N86" s="51">
        <f t="shared" si="8"/>
        <v>251857.1</v>
      </c>
    </row>
    <row r="87" spans="1:14" ht="20.25" customHeight="1">
      <c r="A87" s="63" t="s">
        <v>397</v>
      </c>
      <c r="B87" s="102"/>
      <c r="C87" s="103"/>
      <c r="D87" s="128"/>
      <c r="E87" s="48" t="s">
        <v>34</v>
      </c>
      <c r="F87" s="46">
        <v>1.13</v>
      </c>
      <c r="G87" s="47">
        <f>G$89*$F87/$F$89</f>
        <v>0</v>
      </c>
      <c r="H87" s="47">
        <f t="shared" si="18"/>
        <v>284598.5714285714</v>
      </c>
      <c r="I87" s="47">
        <f t="shared" si="18"/>
        <v>0</v>
      </c>
      <c r="N87" s="51">
        <f t="shared" si="8"/>
        <v>284598.6</v>
      </c>
    </row>
    <row r="88" spans="1:14" ht="20.25" customHeight="1">
      <c r="A88" s="63" t="s">
        <v>398</v>
      </c>
      <c r="B88" s="102"/>
      <c r="C88" s="103"/>
      <c r="D88" s="128"/>
      <c r="E88" s="48" t="s">
        <v>40</v>
      </c>
      <c r="F88" s="46">
        <v>1.26</v>
      </c>
      <c r="G88" s="47">
        <f>G$89*$F88/$F$89</f>
        <v>0</v>
      </c>
      <c r="H88" s="47">
        <f t="shared" si="18"/>
        <v>317340</v>
      </c>
      <c r="I88" s="47">
        <f>I$89*$F88/$F$89</f>
        <v>0</v>
      </c>
      <c r="N88" s="51">
        <f t="shared" si="8"/>
        <v>317340</v>
      </c>
    </row>
    <row r="89" spans="1:14" s="3" customFormat="1" ht="20.25" customHeight="1">
      <c r="A89" s="63" t="s">
        <v>399</v>
      </c>
      <c r="B89" s="102"/>
      <c r="C89" s="103"/>
      <c r="D89" s="128"/>
      <c r="E89" s="85" t="s">
        <v>39</v>
      </c>
      <c r="F89" s="8">
        <v>1.4</v>
      </c>
      <c r="G89" s="11">
        <v>0</v>
      </c>
      <c r="H89" s="11">
        <v>352600</v>
      </c>
      <c r="I89" s="12">
        <v>0</v>
      </c>
      <c r="K89" s="19"/>
      <c r="L89" s="19"/>
      <c r="N89" s="51">
        <f t="shared" si="8"/>
        <v>352600</v>
      </c>
    </row>
    <row r="90" spans="1:14" ht="20.25" customHeight="1">
      <c r="A90" s="63" t="s">
        <v>400</v>
      </c>
      <c r="B90" s="102"/>
      <c r="C90" s="103"/>
      <c r="D90" s="128"/>
      <c r="E90" s="48" t="s">
        <v>38</v>
      </c>
      <c r="F90" s="46">
        <v>1.53</v>
      </c>
      <c r="G90" s="47">
        <f>G$89*$F90/$F$89</f>
        <v>0</v>
      </c>
      <c r="H90" s="47">
        <f aca="true" t="shared" si="19" ref="H90:I93">H$89*$F90/$F$89</f>
        <v>385341.4285714286</v>
      </c>
      <c r="I90" s="47">
        <f t="shared" si="19"/>
        <v>0</v>
      </c>
      <c r="N90" s="51">
        <f t="shared" si="8"/>
        <v>385341.4</v>
      </c>
    </row>
    <row r="91" spans="1:14" ht="20.25" customHeight="1">
      <c r="A91" s="63" t="s">
        <v>401</v>
      </c>
      <c r="B91" s="102"/>
      <c r="C91" s="103"/>
      <c r="D91" s="128"/>
      <c r="E91" s="48" t="s">
        <v>37</v>
      </c>
      <c r="F91" s="46">
        <v>1.66</v>
      </c>
      <c r="G91" s="47">
        <f>G$89*$F91/$F$89</f>
        <v>0</v>
      </c>
      <c r="H91" s="47">
        <f t="shared" si="19"/>
        <v>418082.85714285716</v>
      </c>
      <c r="I91" s="47">
        <f t="shared" si="19"/>
        <v>0</v>
      </c>
      <c r="N91" s="51">
        <f t="shared" si="8"/>
        <v>418082.9</v>
      </c>
    </row>
    <row r="92" spans="1:14" ht="20.25" customHeight="1">
      <c r="A92" s="63" t="s">
        <v>402</v>
      </c>
      <c r="B92" s="102"/>
      <c r="C92" s="103"/>
      <c r="D92" s="128"/>
      <c r="E92" s="48" t="s">
        <v>36</v>
      </c>
      <c r="F92" s="46">
        <v>1.79</v>
      </c>
      <c r="G92" s="47">
        <f>G$89*$F92/$F$89</f>
        <v>0</v>
      </c>
      <c r="H92" s="47">
        <f t="shared" si="19"/>
        <v>450824.28571428574</v>
      </c>
      <c r="I92" s="47">
        <f t="shared" si="19"/>
        <v>0</v>
      </c>
      <c r="N92" s="51">
        <f t="shared" si="8"/>
        <v>450824.3</v>
      </c>
    </row>
    <row r="93" spans="1:14" ht="20.25" customHeight="1">
      <c r="A93" s="63" t="s">
        <v>403</v>
      </c>
      <c r="B93" s="102"/>
      <c r="C93" s="103"/>
      <c r="D93" s="128"/>
      <c r="E93" s="48" t="s">
        <v>35</v>
      </c>
      <c r="F93" s="46">
        <v>1.93</v>
      </c>
      <c r="G93" s="47">
        <f>G$89*$F93/$F$89</f>
        <v>0</v>
      </c>
      <c r="H93" s="47">
        <f t="shared" si="19"/>
        <v>486084.28571428574</v>
      </c>
      <c r="I93" s="47">
        <f>I$89*$F93/$F$89</f>
        <v>0</v>
      </c>
      <c r="N93" s="51">
        <f t="shared" si="8"/>
        <v>486084.3</v>
      </c>
    </row>
    <row r="94" spans="1:14" ht="20.25" customHeight="1">
      <c r="A94" s="63" t="s">
        <v>170</v>
      </c>
      <c r="B94" s="102" t="s">
        <v>42</v>
      </c>
      <c r="C94" s="104" t="s">
        <v>58</v>
      </c>
      <c r="D94" s="130" t="s">
        <v>69</v>
      </c>
      <c r="E94" s="48" t="s">
        <v>43</v>
      </c>
      <c r="F94" s="46">
        <v>1</v>
      </c>
      <c r="G94" s="47">
        <f>G$95*$F94/$F$95</f>
        <v>0</v>
      </c>
      <c r="H94" s="47">
        <f>H$95*$F94/$F$95</f>
        <v>519230.7692307692</v>
      </c>
      <c r="I94" s="45">
        <f>I$95*$F94/$F$95</f>
        <v>0</v>
      </c>
      <c r="N94" s="51">
        <f t="shared" si="8"/>
        <v>519230.8</v>
      </c>
    </row>
    <row r="95" spans="1:14" s="3" customFormat="1" ht="20.25" customHeight="1">
      <c r="A95" s="63" t="s">
        <v>171</v>
      </c>
      <c r="B95" s="102"/>
      <c r="C95" s="103"/>
      <c r="D95" s="128"/>
      <c r="E95" s="59" t="s">
        <v>44</v>
      </c>
      <c r="F95" s="8">
        <v>1.04</v>
      </c>
      <c r="G95" s="11">
        <v>0</v>
      </c>
      <c r="H95" s="11">
        <v>540000</v>
      </c>
      <c r="I95" s="12">
        <v>0</v>
      </c>
      <c r="K95" s="19"/>
      <c r="L95" s="19"/>
      <c r="N95" s="51">
        <f t="shared" si="8"/>
        <v>540000</v>
      </c>
    </row>
    <row r="96" spans="1:14" ht="20.25" customHeight="1">
      <c r="A96" s="63" t="s">
        <v>172</v>
      </c>
      <c r="B96" s="102"/>
      <c r="C96" s="103"/>
      <c r="D96" s="128"/>
      <c r="E96" s="48" t="s">
        <v>45</v>
      </c>
      <c r="F96" s="46">
        <v>1.08</v>
      </c>
      <c r="G96" s="47">
        <f>G$95*$F96/$F$95</f>
        <v>0</v>
      </c>
      <c r="H96" s="47">
        <f>H$95*$F96/$F$95</f>
        <v>560769.2307692308</v>
      </c>
      <c r="I96" s="45">
        <f>I$95*$F96/$F$95</f>
        <v>0</v>
      </c>
      <c r="N96" s="51">
        <f t="shared" si="8"/>
        <v>560769.2</v>
      </c>
    </row>
    <row r="97" spans="1:14" ht="20.25" customHeight="1">
      <c r="A97" s="63" t="s">
        <v>173</v>
      </c>
      <c r="B97" s="102" t="s">
        <v>47</v>
      </c>
      <c r="C97" s="132" t="s">
        <v>46</v>
      </c>
      <c r="D97" s="133"/>
      <c r="E97" s="48" t="s">
        <v>48</v>
      </c>
      <c r="F97" s="46">
        <v>1</v>
      </c>
      <c r="G97" s="47">
        <f>G$98*$F97/$F$98</f>
        <v>0</v>
      </c>
      <c r="H97" s="47">
        <f>H$98*$F97/$F$98</f>
        <v>0</v>
      </c>
      <c r="I97" s="45">
        <f>I$98*$F97/$F$98</f>
        <v>0</v>
      </c>
      <c r="N97" s="51">
        <f t="shared" si="8"/>
        <v>0</v>
      </c>
    </row>
    <row r="98" spans="1:14" s="3" customFormat="1" ht="20.25" customHeight="1">
      <c r="A98" s="63" t="s">
        <v>174</v>
      </c>
      <c r="B98" s="102"/>
      <c r="C98" s="134"/>
      <c r="D98" s="135"/>
      <c r="E98" s="59" t="s">
        <v>49</v>
      </c>
      <c r="F98" s="8">
        <v>1.18</v>
      </c>
      <c r="G98" s="11">
        <v>0</v>
      </c>
      <c r="H98" s="11">
        <v>0</v>
      </c>
      <c r="I98" s="12">
        <v>0</v>
      </c>
      <c r="K98" s="19"/>
      <c r="L98" s="19"/>
      <c r="N98" s="51">
        <f t="shared" si="8"/>
        <v>0</v>
      </c>
    </row>
    <row r="99" spans="1:14" ht="20.25" customHeight="1">
      <c r="A99" s="63" t="s">
        <v>175</v>
      </c>
      <c r="B99" s="102"/>
      <c r="C99" s="134"/>
      <c r="D99" s="135"/>
      <c r="E99" s="48" t="s">
        <v>50</v>
      </c>
      <c r="F99" s="46">
        <v>1.4</v>
      </c>
      <c r="G99" s="47">
        <f aca="true" t="shared" si="20" ref="G99:I100">G$98*$F99/$F$98</f>
        <v>0</v>
      </c>
      <c r="H99" s="47">
        <f t="shared" si="20"/>
        <v>0</v>
      </c>
      <c r="I99" s="45">
        <f t="shared" si="20"/>
        <v>0</v>
      </c>
      <c r="N99" s="51">
        <f t="shared" si="8"/>
        <v>0</v>
      </c>
    </row>
    <row r="100" spans="1:14" ht="20.25" customHeight="1">
      <c r="A100" s="63" t="s">
        <v>176</v>
      </c>
      <c r="B100" s="102"/>
      <c r="C100" s="136"/>
      <c r="D100" s="137"/>
      <c r="E100" s="48" t="s">
        <v>51</v>
      </c>
      <c r="F100" s="46">
        <v>1.65</v>
      </c>
      <c r="G100" s="47">
        <f t="shared" si="20"/>
        <v>0</v>
      </c>
      <c r="H100" s="47">
        <f t="shared" si="20"/>
        <v>0</v>
      </c>
      <c r="I100" s="45">
        <f t="shared" si="20"/>
        <v>0</v>
      </c>
      <c r="N100" s="51">
        <f t="shared" si="8"/>
        <v>0</v>
      </c>
    </row>
    <row r="101" spans="1:14" ht="26.25" customHeight="1">
      <c r="A101" s="63"/>
      <c r="B101" s="22" t="s">
        <v>52</v>
      </c>
      <c r="C101" s="104" t="s">
        <v>57</v>
      </c>
      <c r="D101" s="104"/>
      <c r="E101" s="104"/>
      <c r="F101" s="104"/>
      <c r="G101" s="104"/>
      <c r="H101" s="104"/>
      <c r="I101" s="129"/>
      <c r="N101" s="51">
        <f t="shared" si="8"/>
        <v>0</v>
      </c>
    </row>
    <row r="102" spans="1:14" ht="28.5" customHeight="1">
      <c r="A102" s="63"/>
      <c r="B102" s="22" t="s">
        <v>236</v>
      </c>
      <c r="C102" s="106" t="s">
        <v>242</v>
      </c>
      <c r="D102" s="106"/>
      <c r="E102" s="106"/>
      <c r="F102" s="106"/>
      <c r="G102" s="106"/>
      <c r="H102" s="106"/>
      <c r="I102" s="107"/>
      <c r="N102" s="51">
        <f t="shared" si="8"/>
        <v>0</v>
      </c>
    </row>
    <row r="103" spans="1:14" ht="20.25" customHeight="1">
      <c r="A103" s="63" t="s">
        <v>260</v>
      </c>
      <c r="B103" s="102">
        <v>1</v>
      </c>
      <c r="C103" s="103" t="s">
        <v>230</v>
      </c>
      <c r="D103" s="103"/>
      <c r="E103" s="48" t="s">
        <v>43</v>
      </c>
      <c r="F103" s="46">
        <v>1</v>
      </c>
      <c r="G103" s="47">
        <f>G$104*$F103/$F$104</f>
        <v>0</v>
      </c>
      <c r="H103" s="47">
        <f>H$104*$F103/$F$104</f>
        <v>332548.29268292687</v>
      </c>
      <c r="I103" s="45">
        <f>I$104*$F103/$F$104</f>
        <v>0</v>
      </c>
      <c r="N103" s="51">
        <f t="shared" si="8"/>
        <v>332548.3</v>
      </c>
    </row>
    <row r="104" spans="1:14" s="3" customFormat="1" ht="20.25" customHeight="1">
      <c r="A104" s="63" t="s">
        <v>261</v>
      </c>
      <c r="B104" s="102"/>
      <c r="C104" s="103"/>
      <c r="D104" s="103"/>
      <c r="E104" s="59" t="s">
        <v>44</v>
      </c>
      <c r="F104" s="8">
        <v>1.025</v>
      </c>
      <c r="G104" s="11">
        <v>0</v>
      </c>
      <c r="H104" s="11">
        <v>340862</v>
      </c>
      <c r="I104" s="12">
        <v>0</v>
      </c>
      <c r="K104" s="19"/>
      <c r="L104" s="19"/>
      <c r="N104" s="51">
        <f t="shared" si="8"/>
        <v>340862</v>
      </c>
    </row>
    <row r="105" spans="1:14" ht="20.25" customHeight="1">
      <c r="A105" s="63" t="s">
        <v>262</v>
      </c>
      <c r="B105" s="102"/>
      <c r="C105" s="103"/>
      <c r="D105" s="103"/>
      <c r="E105" s="48" t="s">
        <v>45</v>
      </c>
      <c r="F105" s="46">
        <v>1.05</v>
      </c>
      <c r="G105" s="47">
        <f>G$104*$F105/$F$104</f>
        <v>0</v>
      </c>
      <c r="H105" s="47">
        <f>H$104*$F105/$F$104</f>
        <v>349175.70731707325</v>
      </c>
      <c r="I105" s="45">
        <f>I$104*$F105/$F$104</f>
        <v>0</v>
      </c>
      <c r="N105" s="51">
        <f t="shared" si="8"/>
        <v>349175.7</v>
      </c>
    </row>
    <row r="106" spans="1:14" ht="20.25" customHeight="1">
      <c r="A106" s="63" t="s">
        <v>263</v>
      </c>
      <c r="B106" s="102">
        <v>2</v>
      </c>
      <c r="C106" s="103" t="s">
        <v>231</v>
      </c>
      <c r="D106" s="103"/>
      <c r="E106" s="48" t="s">
        <v>43</v>
      </c>
      <c r="F106" s="46">
        <v>1</v>
      </c>
      <c r="G106" s="47">
        <f>G$107*$F106/$F$107</f>
        <v>0</v>
      </c>
      <c r="H106" s="47">
        <f>H$107*$F106/$F$107</f>
        <v>369981.46341463417</v>
      </c>
      <c r="I106" s="45">
        <f>I$107*$F106/$F$107</f>
        <v>0</v>
      </c>
      <c r="N106" s="51">
        <f t="shared" si="8"/>
        <v>369981.5</v>
      </c>
    </row>
    <row r="107" spans="1:14" s="3" customFormat="1" ht="20.25" customHeight="1">
      <c r="A107" s="63" t="s">
        <v>264</v>
      </c>
      <c r="B107" s="102"/>
      <c r="C107" s="103"/>
      <c r="D107" s="103"/>
      <c r="E107" s="59" t="s">
        <v>44</v>
      </c>
      <c r="F107" s="8">
        <v>1.025</v>
      </c>
      <c r="G107" s="11">
        <v>0</v>
      </c>
      <c r="H107" s="11">
        <v>379231</v>
      </c>
      <c r="I107" s="12">
        <v>0</v>
      </c>
      <c r="K107" s="19"/>
      <c r="L107" s="19"/>
      <c r="N107" s="51">
        <f t="shared" si="8"/>
        <v>379231</v>
      </c>
    </row>
    <row r="108" spans="1:14" ht="20.25" customHeight="1">
      <c r="A108" s="63" t="s">
        <v>265</v>
      </c>
      <c r="B108" s="102"/>
      <c r="C108" s="103"/>
      <c r="D108" s="103"/>
      <c r="E108" s="48" t="s">
        <v>45</v>
      </c>
      <c r="F108" s="46">
        <v>1.05</v>
      </c>
      <c r="G108" s="47">
        <f>G$107*$F108/$F$107</f>
        <v>0</v>
      </c>
      <c r="H108" s="47">
        <f>H$107*$F108/$F$107</f>
        <v>388480.5365853659</v>
      </c>
      <c r="I108" s="45">
        <f>I$107*$F108/$F$107</f>
        <v>0</v>
      </c>
      <c r="N108" s="51">
        <f t="shared" si="8"/>
        <v>388480.5</v>
      </c>
    </row>
    <row r="109" spans="1:14" ht="20.25" customHeight="1">
      <c r="A109" s="63" t="s">
        <v>266</v>
      </c>
      <c r="B109" s="102">
        <v>3</v>
      </c>
      <c r="C109" s="103" t="s">
        <v>232</v>
      </c>
      <c r="D109" s="103"/>
      <c r="E109" s="48" t="s">
        <v>43</v>
      </c>
      <c r="F109" s="46">
        <v>1</v>
      </c>
      <c r="G109" s="47">
        <f>G$110*$F109/$F$110</f>
        <v>0</v>
      </c>
      <c r="H109" s="47">
        <f>H$110*$F109/$F$110</f>
        <v>326552.1951219512</v>
      </c>
      <c r="I109" s="45">
        <f>I$110*$F109/$F$110</f>
        <v>0</v>
      </c>
      <c r="N109" s="51">
        <f t="shared" si="8"/>
        <v>326552.2</v>
      </c>
    </row>
    <row r="110" spans="1:14" s="3" customFormat="1" ht="20.25" customHeight="1">
      <c r="A110" s="63" t="s">
        <v>267</v>
      </c>
      <c r="B110" s="102"/>
      <c r="C110" s="103"/>
      <c r="D110" s="103"/>
      <c r="E110" s="59" t="s">
        <v>44</v>
      </c>
      <c r="F110" s="8">
        <v>1.025</v>
      </c>
      <c r="G110" s="11">
        <v>0</v>
      </c>
      <c r="H110" s="11">
        <v>334716</v>
      </c>
      <c r="I110" s="12">
        <v>0</v>
      </c>
      <c r="K110" s="19"/>
      <c r="L110" s="19"/>
      <c r="N110" s="51">
        <f t="shared" si="8"/>
        <v>334716</v>
      </c>
    </row>
    <row r="111" spans="1:14" ht="20.25" customHeight="1">
      <c r="A111" s="63" t="s">
        <v>268</v>
      </c>
      <c r="B111" s="102"/>
      <c r="C111" s="103"/>
      <c r="D111" s="103"/>
      <c r="E111" s="48" t="s">
        <v>45</v>
      </c>
      <c r="F111" s="46">
        <v>1.05</v>
      </c>
      <c r="G111" s="47">
        <f>G$110*$F111/$F$110</f>
        <v>0</v>
      </c>
      <c r="H111" s="47">
        <f>H$110*$F111/$F$110</f>
        <v>342879.8048780488</v>
      </c>
      <c r="I111" s="45">
        <f>I$110*$F111/$F$110</f>
        <v>0</v>
      </c>
      <c r="N111" s="51">
        <f t="shared" si="8"/>
        <v>342879.8</v>
      </c>
    </row>
    <row r="112" spans="1:14" ht="20.25" customHeight="1">
      <c r="A112" s="63" t="s">
        <v>269</v>
      </c>
      <c r="B112" s="102">
        <v>4</v>
      </c>
      <c r="C112" s="103" t="s">
        <v>233</v>
      </c>
      <c r="D112" s="103"/>
      <c r="E112" s="48" t="s">
        <v>43</v>
      </c>
      <c r="F112" s="46">
        <v>1</v>
      </c>
      <c r="G112" s="47">
        <f>G$113*$F112/$F$113</f>
        <v>0</v>
      </c>
      <c r="H112" s="47">
        <f>H$113*$F112/$F$113</f>
        <v>348899.51219512196</v>
      </c>
      <c r="I112" s="45">
        <f>I$113*$F112/$F$113</f>
        <v>0</v>
      </c>
      <c r="N112" s="51">
        <f t="shared" si="8"/>
        <v>348899.5</v>
      </c>
    </row>
    <row r="113" spans="1:14" s="3" customFormat="1" ht="20.25" customHeight="1">
      <c r="A113" s="63" t="s">
        <v>270</v>
      </c>
      <c r="B113" s="102"/>
      <c r="C113" s="103"/>
      <c r="D113" s="103"/>
      <c r="E113" s="59" t="s">
        <v>44</v>
      </c>
      <c r="F113" s="8">
        <v>1.025</v>
      </c>
      <c r="G113" s="11">
        <v>0</v>
      </c>
      <c r="H113" s="11">
        <v>357622</v>
      </c>
      <c r="I113" s="12">
        <v>0</v>
      </c>
      <c r="K113" s="19"/>
      <c r="L113" s="19"/>
      <c r="N113" s="51">
        <f t="shared" si="8"/>
        <v>357622</v>
      </c>
    </row>
    <row r="114" spans="1:14" ht="20.25" customHeight="1">
      <c r="A114" s="63" t="s">
        <v>271</v>
      </c>
      <c r="B114" s="102"/>
      <c r="C114" s="103"/>
      <c r="D114" s="103"/>
      <c r="E114" s="48" t="s">
        <v>45</v>
      </c>
      <c r="F114" s="46">
        <v>1.05</v>
      </c>
      <c r="G114" s="47">
        <f>G$113*$F114/$F$113</f>
        <v>0</v>
      </c>
      <c r="H114" s="47">
        <f>H$113*$F114/$F$113</f>
        <v>366344.4878048781</v>
      </c>
      <c r="I114" s="45">
        <f>I$113*$F114/$F$113</f>
        <v>0</v>
      </c>
      <c r="N114" s="51">
        <f t="shared" si="8"/>
        <v>366344.5</v>
      </c>
    </row>
    <row r="115" spans="1:14" ht="20.25" customHeight="1">
      <c r="A115" s="63" t="s">
        <v>272</v>
      </c>
      <c r="B115" s="102">
        <v>5</v>
      </c>
      <c r="C115" s="103" t="s">
        <v>234</v>
      </c>
      <c r="D115" s="103"/>
      <c r="E115" s="48" t="s">
        <v>43</v>
      </c>
      <c r="F115" s="46">
        <v>1</v>
      </c>
      <c r="G115" s="47">
        <f>G$116*$F115/$F$116</f>
        <v>0</v>
      </c>
      <c r="H115" s="47">
        <f>H$116*$F115/$F$116</f>
        <v>320556.09756097564</v>
      </c>
      <c r="I115" s="45">
        <f>I$116*$F115/$F$116</f>
        <v>0</v>
      </c>
      <c r="N115" s="51">
        <f t="shared" si="8"/>
        <v>320556.1</v>
      </c>
    </row>
    <row r="116" spans="1:14" s="3" customFormat="1" ht="20.25" customHeight="1">
      <c r="A116" s="63" t="s">
        <v>273</v>
      </c>
      <c r="B116" s="102"/>
      <c r="C116" s="103"/>
      <c r="D116" s="103"/>
      <c r="E116" s="59" t="s">
        <v>44</v>
      </c>
      <c r="F116" s="8">
        <v>1.025</v>
      </c>
      <c r="G116" s="11">
        <v>0</v>
      </c>
      <c r="H116" s="11">
        <v>328570</v>
      </c>
      <c r="I116" s="12">
        <v>0</v>
      </c>
      <c r="K116" s="19"/>
      <c r="L116" s="19"/>
      <c r="N116" s="51">
        <f t="shared" si="8"/>
        <v>328570</v>
      </c>
    </row>
    <row r="117" spans="1:14" ht="20.25" customHeight="1">
      <c r="A117" s="63" t="s">
        <v>274</v>
      </c>
      <c r="B117" s="102"/>
      <c r="C117" s="103"/>
      <c r="D117" s="103"/>
      <c r="E117" s="48" t="s">
        <v>45</v>
      </c>
      <c r="F117" s="46">
        <v>1.05</v>
      </c>
      <c r="G117" s="47">
        <f>G$116*$F117/$F$116</f>
        <v>0</v>
      </c>
      <c r="H117" s="47">
        <f>H$116*$F117/$F$116</f>
        <v>336583.9024390244</v>
      </c>
      <c r="I117" s="45">
        <f>I$116*$F117/$F$116</f>
        <v>0</v>
      </c>
      <c r="N117" s="51">
        <f aca="true" t="shared" si="21" ref="N117:N180">ROUND(IF($N$8=1,$G117,IF($N$8=2,$H117,IF($N$8=3,$I117,IF($N$8=4,$J117,IF($N$8=5,$K117,IF($N$8=6,$L117)))))),1)</f>
        <v>336583.9</v>
      </c>
    </row>
    <row r="118" spans="1:14" ht="20.25" customHeight="1">
      <c r="A118" s="63" t="s">
        <v>275</v>
      </c>
      <c r="B118" s="102">
        <v>6</v>
      </c>
      <c r="C118" s="103" t="s">
        <v>235</v>
      </c>
      <c r="D118" s="103"/>
      <c r="E118" s="48" t="s">
        <v>43</v>
      </c>
      <c r="F118" s="46">
        <v>1</v>
      </c>
      <c r="G118" s="47">
        <f>G$119*$F118/$F$119</f>
        <v>0</v>
      </c>
      <c r="H118" s="47">
        <f>H$119*$F118/$F$119</f>
        <v>327817.5609756098</v>
      </c>
      <c r="I118" s="45">
        <f>I$119*$F118/$F$119</f>
        <v>0</v>
      </c>
      <c r="N118" s="51">
        <f t="shared" si="21"/>
        <v>327817.6</v>
      </c>
    </row>
    <row r="119" spans="1:14" s="3" customFormat="1" ht="20.25" customHeight="1">
      <c r="A119" s="63" t="s">
        <v>276</v>
      </c>
      <c r="B119" s="102"/>
      <c r="C119" s="103"/>
      <c r="D119" s="103"/>
      <c r="E119" s="59" t="s">
        <v>44</v>
      </c>
      <c r="F119" s="8">
        <v>1.025</v>
      </c>
      <c r="G119" s="11">
        <v>0</v>
      </c>
      <c r="H119" s="11">
        <v>336013</v>
      </c>
      <c r="I119" s="12">
        <v>0</v>
      </c>
      <c r="K119" s="19"/>
      <c r="L119" s="19"/>
      <c r="N119" s="51">
        <f t="shared" si="21"/>
        <v>336013</v>
      </c>
    </row>
    <row r="120" spans="1:14" ht="20.25" customHeight="1">
      <c r="A120" s="63" t="s">
        <v>277</v>
      </c>
      <c r="B120" s="102"/>
      <c r="C120" s="103"/>
      <c r="D120" s="103"/>
      <c r="E120" s="48" t="s">
        <v>45</v>
      </c>
      <c r="F120" s="46">
        <v>1.05</v>
      </c>
      <c r="G120" s="47">
        <f>G$119*$F120/$F$119</f>
        <v>0</v>
      </c>
      <c r="H120" s="47">
        <f>H$119*$F120/$F$119</f>
        <v>344208.4390243903</v>
      </c>
      <c r="I120" s="45">
        <f>I$119*$F120/$F$119</f>
        <v>0</v>
      </c>
      <c r="N120" s="51">
        <f t="shared" si="21"/>
        <v>344208.4</v>
      </c>
    </row>
    <row r="121" spans="1:14" ht="28.5" customHeight="1">
      <c r="A121" s="63"/>
      <c r="B121" s="22" t="s">
        <v>237</v>
      </c>
      <c r="C121" s="125" t="s">
        <v>238</v>
      </c>
      <c r="D121" s="125"/>
      <c r="E121" s="125"/>
      <c r="F121" s="125"/>
      <c r="G121" s="125"/>
      <c r="H121" s="125"/>
      <c r="I121" s="126"/>
      <c r="N121" s="51">
        <f t="shared" si="21"/>
        <v>0</v>
      </c>
    </row>
    <row r="122" spans="1:14" ht="20.25" customHeight="1">
      <c r="A122" s="63" t="s">
        <v>177</v>
      </c>
      <c r="B122" s="102">
        <v>1</v>
      </c>
      <c r="C122" s="103" t="s">
        <v>53</v>
      </c>
      <c r="D122" s="103"/>
      <c r="E122" s="48" t="s">
        <v>48</v>
      </c>
      <c r="F122" s="46">
        <v>1</v>
      </c>
      <c r="G122" s="47">
        <f>G$123*$F122/$F$123</f>
        <v>0</v>
      </c>
      <c r="H122" s="47">
        <f>H$123*$F122/$F$123</f>
        <v>282300.88495575223</v>
      </c>
      <c r="I122" s="45">
        <f>I$123*$F122/$F$123</f>
        <v>0</v>
      </c>
      <c r="N122" s="51">
        <f t="shared" si="21"/>
        <v>282300.9</v>
      </c>
    </row>
    <row r="123" spans="1:14" s="3" customFormat="1" ht="20.25" customHeight="1">
      <c r="A123" s="63" t="s">
        <v>178</v>
      </c>
      <c r="B123" s="102"/>
      <c r="C123" s="103"/>
      <c r="D123" s="103"/>
      <c r="E123" s="59" t="s">
        <v>49</v>
      </c>
      <c r="F123" s="8">
        <v>1.13</v>
      </c>
      <c r="G123" s="11">
        <v>0</v>
      </c>
      <c r="H123" s="11">
        <v>319000</v>
      </c>
      <c r="I123" s="12">
        <v>0</v>
      </c>
      <c r="K123" s="19"/>
      <c r="L123" s="19"/>
      <c r="N123" s="51">
        <f t="shared" si="21"/>
        <v>319000</v>
      </c>
    </row>
    <row r="124" spans="1:14" ht="20.25" customHeight="1">
      <c r="A124" s="63" t="s">
        <v>179</v>
      </c>
      <c r="B124" s="102"/>
      <c r="C124" s="103"/>
      <c r="D124" s="103"/>
      <c r="E124" s="48" t="s">
        <v>50</v>
      </c>
      <c r="F124" s="46">
        <v>1.3</v>
      </c>
      <c r="G124" s="47">
        <f aca="true" t="shared" si="22" ref="G124:I125">G$123*$F124/$F$123</f>
        <v>0</v>
      </c>
      <c r="H124" s="47">
        <f t="shared" si="22"/>
        <v>366991.1504424779</v>
      </c>
      <c r="I124" s="45">
        <f t="shared" si="22"/>
        <v>0</v>
      </c>
      <c r="N124" s="51">
        <f t="shared" si="21"/>
        <v>366991.2</v>
      </c>
    </row>
    <row r="125" spans="1:14" ht="20.25" customHeight="1">
      <c r="A125" s="63" t="s">
        <v>180</v>
      </c>
      <c r="B125" s="102"/>
      <c r="C125" s="103"/>
      <c r="D125" s="103"/>
      <c r="E125" s="48" t="s">
        <v>51</v>
      </c>
      <c r="F125" s="46">
        <v>1.47</v>
      </c>
      <c r="G125" s="47">
        <f t="shared" si="22"/>
        <v>0</v>
      </c>
      <c r="H125" s="47">
        <f t="shared" si="22"/>
        <v>414982.3008849558</v>
      </c>
      <c r="I125" s="45">
        <f t="shared" si="22"/>
        <v>0</v>
      </c>
      <c r="N125" s="51">
        <f t="shared" si="21"/>
        <v>414982.3</v>
      </c>
    </row>
    <row r="126" spans="1:14" ht="20.25" customHeight="1">
      <c r="A126" s="63" t="s">
        <v>181</v>
      </c>
      <c r="B126" s="102">
        <v>2</v>
      </c>
      <c r="C126" s="103" t="s">
        <v>239</v>
      </c>
      <c r="D126" s="103"/>
      <c r="E126" s="48" t="s">
        <v>48</v>
      </c>
      <c r="F126" s="46">
        <v>1</v>
      </c>
      <c r="G126" s="47">
        <f>G$127*$F126/$F$127</f>
        <v>0</v>
      </c>
      <c r="H126" s="47">
        <f>H$127*$F126/$F$127</f>
        <v>282300.88495575223</v>
      </c>
      <c r="I126" s="45">
        <f>I$127*$F126/$F$127</f>
        <v>0</v>
      </c>
      <c r="N126" s="51">
        <f t="shared" si="21"/>
        <v>282300.9</v>
      </c>
    </row>
    <row r="127" spans="1:14" s="3" customFormat="1" ht="20.25" customHeight="1">
      <c r="A127" s="63" t="s">
        <v>182</v>
      </c>
      <c r="B127" s="102"/>
      <c r="C127" s="103"/>
      <c r="D127" s="103"/>
      <c r="E127" s="59" t="s">
        <v>49</v>
      </c>
      <c r="F127" s="8">
        <v>1.13</v>
      </c>
      <c r="G127" s="11">
        <v>0</v>
      </c>
      <c r="H127" s="11">
        <v>319000</v>
      </c>
      <c r="I127" s="12">
        <v>0</v>
      </c>
      <c r="K127" s="19"/>
      <c r="L127" s="19"/>
      <c r="N127" s="51">
        <f t="shared" si="21"/>
        <v>319000</v>
      </c>
    </row>
    <row r="128" spans="1:14" ht="20.25" customHeight="1">
      <c r="A128" s="63" t="s">
        <v>183</v>
      </c>
      <c r="B128" s="102"/>
      <c r="C128" s="103"/>
      <c r="D128" s="103"/>
      <c r="E128" s="48" t="s">
        <v>50</v>
      </c>
      <c r="F128" s="46">
        <v>1.3</v>
      </c>
      <c r="G128" s="47">
        <f aca="true" t="shared" si="23" ref="G128:I129">G$127*$F128/$F$127</f>
        <v>0</v>
      </c>
      <c r="H128" s="47">
        <f t="shared" si="23"/>
        <v>366991.1504424779</v>
      </c>
      <c r="I128" s="45">
        <f t="shared" si="23"/>
        <v>0</v>
      </c>
      <c r="N128" s="51">
        <f t="shared" si="21"/>
        <v>366991.2</v>
      </c>
    </row>
    <row r="129" spans="1:14" ht="20.25" customHeight="1">
      <c r="A129" s="63" t="s">
        <v>184</v>
      </c>
      <c r="B129" s="102"/>
      <c r="C129" s="103"/>
      <c r="D129" s="103"/>
      <c r="E129" s="48" t="s">
        <v>51</v>
      </c>
      <c r="F129" s="46">
        <v>1.47</v>
      </c>
      <c r="G129" s="47">
        <f t="shared" si="23"/>
        <v>0</v>
      </c>
      <c r="H129" s="47">
        <f t="shared" si="23"/>
        <v>414982.3008849558</v>
      </c>
      <c r="I129" s="45">
        <f t="shared" si="23"/>
        <v>0</v>
      </c>
      <c r="N129" s="51">
        <f t="shared" si="21"/>
        <v>414982.3</v>
      </c>
    </row>
    <row r="130" spans="1:14" ht="25.5" customHeight="1">
      <c r="A130" s="63"/>
      <c r="B130" s="22" t="s">
        <v>241</v>
      </c>
      <c r="C130" s="106" t="s">
        <v>240</v>
      </c>
      <c r="D130" s="106"/>
      <c r="E130" s="106"/>
      <c r="F130" s="106"/>
      <c r="G130" s="106"/>
      <c r="H130" s="106"/>
      <c r="I130" s="107"/>
      <c r="N130" s="51">
        <f t="shared" si="21"/>
        <v>0</v>
      </c>
    </row>
    <row r="131" spans="1:14" ht="25.5" customHeight="1">
      <c r="A131" s="63"/>
      <c r="B131" s="22">
        <v>1</v>
      </c>
      <c r="C131" s="105" t="s">
        <v>243</v>
      </c>
      <c r="D131" s="106"/>
      <c r="E131" s="106"/>
      <c r="F131" s="106"/>
      <c r="G131" s="106"/>
      <c r="H131" s="106"/>
      <c r="I131" s="107"/>
      <c r="N131" s="51">
        <f t="shared" si="21"/>
        <v>0</v>
      </c>
    </row>
    <row r="132" spans="1:14" ht="20.25" customHeight="1">
      <c r="A132" s="63" t="s">
        <v>278</v>
      </c>
      <c r="B132" s="102">
        <v>1.1</v>
      </c>
      <c r="C132" s="103" t="s">
        <v>56</v>
      </c>
      <c r="D132" s="103"/>
      <c r="E132" s="48" t="s">
        <v>43</v>
      </c>
      <c r="F132" s="46">
        <v>1</v>
      </c>
      <c r="G132" s="47">
        <f>G$133*$F132/$F$133</f>
        <v>0</v>
      </c>
      <c r="H132" s="47">
        <f>H$133*$F132/$F$133</f>
        <v>0</v>
      </c>
      <c r="I132" s="45">
        <f>I$133*$F132/$F$133</f>
        <v>0</v>
      </c>
      <c r="N132" s="51">
        <f t="shared" si="21"/>
        <v>0</v>
      </c>
    </row>
    <row r="133" spans="1:14" s="3" customFormat="1" ht="20.25" customHeight="1">
      <c r="A133" s="63" t="s">
        <v>279</v>
      </c>
      <c r="B133" s="102"/>
      <c r="C133" s="103"/>
      <c r="D133" s="103"/>
      <c r="E133" s="59" t="s">
        <v>44</v>
      </c>
      <c r="F133" s="8">
        <v>1.03</v>
      </c>
      <c r="G133" s="11">
        <v>0</v>
      </c>
      <c r="H133" s="11">
        <v>0</v>
      </c>
      <c r="I133" s="12">
        <v>0</v>
      </c>
      <c r="K133" s="19"/>
      <c r="L133" s="19"/>
      <c r="N133" s="51">
        <f t="shared" si="21"/>
        <v>0</v>
      </c>
    </row>
    <row r="134" spans="1:14" ht="20.25" customHeight="1">
      <c r="A134" s="63" t="s">
        <v>280</v>
      </c>
      <c r="B134" s="102"/>
      <c r="C134" s="103"/>
      <c r="D134" s="103"/>
      <c r="E134" s="48" t="s">
        <v>45</v>
      </c>
      <c r="F134" s="46">
        <v>1.06</v>
      </c>
      <c r="G134" s="47">
        <f>G$133*$F134/$F$133</f>
        <v>0</v>
      </c>
      <c r="H134" s="47">
        <f>H$133*$F134/$F$133</f>
        <v>0</v>
      </c>
      <c r="I134" s="45">
        <f>I$133*$F134/$F$133</f>
        <v>0</v>
      </c>
      <c r="N134" s="51">
        <f t="shared" si="21"/>
        <v>0</v>
      </c>
    </row>
    <row r="135" spans="1:14" ht="20.25" customHeight="1">
      <c r="A135" s="63" t="s">
        <v>281</v>
      </c>
      <c r="B135" s="102">
        <v>1.2</v>
      </c>
      <c r="C135" s="103" t="s">
        <v>244</v>
      </c>
      <c r="D135" s="103"/>
      <c r="E135" s="48" t="s">
        <v>43</v>
      </c>
      <c r="F135" s="46">
        <v>1</v>
      </c>
      <c r="G135" s="47">
        <f>G$136*$F135/$F$136</f>
        <v>0</v>
      </c>
      <c r="H135" s="47">
        <f>H$136*$F135/$F$136</f>
        <v>0</v>
      </c>
      <c r="I135" s="45">
        <f>I$136*$F135/$F$136</f>
        <v>0</v>
      </c>
      <c r="N135" s="51">
        <f t="shared" si="21"/>
        <v>0</v>
      </c>
    </row>
    <row r="136" spans="1:14" s="3" customFormat="1" ht="20.25" customHeight="1">
      <c r="A136" s="63" t="s">
        <v>282</v>
      </c>
      <c r="B136" s="102"/>
      <c r="C136" s="103"/>
      <c r="D136" s="103"/>
      <c r="E136" s="59" t="s">
        <v>44</v>
      </c>
      <c r="F136" s="8">
        <v>1.03</v>
      </c>
      <c r="G136" s="11">
        <v>0</v>
      </c>
      <c r="H136" s="11">
        <v>0</v>
      </c>
      <c r="I136" s="12">
        <v>0</v>
      </c>
      <c r="K136" s="19"/>
      <c r="L136" s="19"/>
      <c r="N136" s="51">
        <f t="shared" si="21"/>
        <v>0</v>
      </c>
    </row>
    <row r="137" spans="1:14" ht="20.25" customHeight="1">
      <c r="A137" s="63" t="s">
        <v>283</v>
      </c>
      <c r="B137" s="102"/>
      <c r="C137" s="103"/>
      <c r="D137" s="103"/>
      <c r="E137" s="48" t="s">
        <v>45</v>
      </c>
      <c r="F137" s="46">
        <v>1.06</v>
      </c>
      <c r="G137" s="47">
        <f>G$136*$F137/$F$136</f>
        <v>0</v>
      </c>
      <c r="H137" s="47">
        <f>H$136*$F137/$F$136</f>
        <v>0</v>
      </c>
      <c r="I137" s="45">
        <f>I$136*$F137/$F$136</f>
        <v>0</v>
      </c>
      <c r="N137" s="51">
        <f t="shared" si="21"/>
        <v>0</v>
      </c>
    </row>
    <row r="138" spans="1:14" ht="20.25" customHeight="1">
      <c r="A138" s="63" t="s">
        <v>284</v>
      </c>
      <c r="B138" s="102">
        <v>1.3</v>
      </c>
      <c r="C138" s="104" t="s">
        <v>245</v>
      </c>
      <c r="D138" s="104"/>
      <c r="E138" s="48" t="s">
        <v>43</v>
      </c>
      <c r="F138" s="46">
        <v>1</v>
      </c>
      <c r="G138" s="47">
        <f>G$139*$F138/$F$139</f>
        <v>0</v>
      </c>
      <c r="H138" s="47">
        <f>H$139*$F138/$F$139</f>
        <v>0</v>
      </c>
      <c r="I138" s="45">
        <f>I$139*$F138/$F$139</f>
        <v>0</v>
      </c>
      <c r="N138" s="51">
        <f t="shared" si="21"/>
        <v>0</v>
      </c>
    </row>
    <row r="139" spans="1:14" s="3" customFormat="1" ht="20.25" customHeight="1">
      <c r="A139" s="63" t="s">
        <v>285</v>
      </c>
      <c r="B139" s="102"/>
      <c r="C139" s="104"/>
      <c r="D139" s="104"/>
      <c r="E139" s="59" t="s">
        <v>44</v>
      </c>
      <c r="F139" s="8">
        <v>1.03</v>
      </c>
      <c r="G139" s="11">
        <v>0</v>
      </c>
      <c r="H139" s="11">
        <v>0</v>
      </c>
      <c r="I139" s="12">
        <v>0</v>
      </c>
      <c r="K139" s="19"/>
      <c r="L139" s="19"/>
      <c r="N139" s="51">
        <f t="shared" si="21"/>
        <v>0</v>
      </c>
    </row>
    <row r="140" spans="1:14" ht="20.25" customHeight="1">
      <c r="A140" s="63" t="s">
        <v>286</v>
      </c>
      <c r="B140" s="102"/>
      <c r="C140" s="104"/>
      <c r="D140" s="104"/>
      <c r="E140" s="48" t="s">
        <v>45</v>
      </c>
      <c r="F140" s="46">
        <v>1.06</v>
      </c>
      <c r="G140" s="47">
        <f>G$139*$F140/$F$139</f>
        <v>0</v>
      </c>
      <c r="H140" s="47">
        <f>H$139*$F140/$F$139</f>
        <v>0</v>
      </c>
      <c r="I140" s="45">
        <f>I$139*$F140/$F$139</f>
        <v>0</v>
      </c>
      <c r="N140" s="51">
        <f t="shared" si="21"/>
        <v>0</v>
      </c>
    </row>
    <row r="141" spans="1:14" ht="20.25" customHeight="1">
      <c r="A141" s="63" t="s">
        <v>287</v>
      </c>
      <c r="B141" s="102">
        <v>1.4</v>
      </c>
      <c r="C141" s="103" t="s">
        <v>246</v>
      </c>
      <c r="D141" s="103"/>
      <c r="E141" s="48" t="s">
        <v>43</v>
      </c>
      <c r="F141" s="46">
        <v>1</v>
      </c>
      <c r="G141" s="47">
        <f>G$142*$F141/$F$142</f>
        <v>0</v>
      </c>
      <c r="H141" s="47">
        <f>H$142*$F141/$F$142</f>
        <v>0</v>
      </c>
      <c r="I141" s="45">
        <f>I$142*$F141/$F$142</f>
        <v>0</v>
      </c>
      <c r="N141" s="51">
        <f t="shared" si="21"/>
        <v>0</v>
      </c>
    </row>
    <row r="142" spans="1:14" s="3" customFormat="1" ht="20.25" customHeight="1">
      <c r="A142" s="63" t="s">
        <v>288</v>
      </c>
      <c r="B142" s="102"/>
      <c r="C142" s="103"/>
      <c r="D142" s="103"/>
      <c r="E142" s="59" t="s">
        <v>44</v>
      </c>
      <c r="F142" s="8">
        <v>1.03</v>
      </c>
      <c r="G142" s="11">
        <v>0</v>
      </c>
      <c r="H142" s="11">
        <v>0</v>
      </c>
      <c r="I142" s="12">
        <v>0</v>
      </c>
      <c r="K142" s="19"/>
      <c r="L142" s="19"/>
      <c r="N142" s="51">
        <f t="shared" si="21"/>
        <v>0</v>
      </c>
    </row>
    <row r="143" spans="1:14" ht="20.25" customHeight="1">
      <c r="A143" s="63" t="s">
        <v>289</v>
      </c>
      <c r="B143" s="102"/>
      <c r="C143" s="103"/>
      <c r="D143" s="103"/>
      <c r="E143" s="48" t="s">
        <v>45</v>
      </c>
      <c r="F143" s="46">
        <v>1.06</v>
      </c>
      <c r="G143" s="47">
        <f>G$142*$F143/$F$142</f>
        <v>0</v>
      </c>
      <c r="H143" s="47">
        <f>H$142*$F143/$F$142</f>
        <v>0</v>
      </c>
      <c r="I143" s="45">
        <f>I$142*$F143/$F$142</f>
        <v>0</v>
      </c>
      <c r="N143" s="51">
        <f t="shared" si="21"/>
        <v>0</v>
      </c>
    </row>
    <row r="144" spans="1:14" ht="25.5" customHeight="1">
      <c r="A144" s="63"/>
      <c r="B144" s="22">
        <v>2</v>
      </c>
      <c r="C144" s="105" t="s">
        <v>247</v>
      </c>
      <c r="D144" s="106"/>
      <c r="E144" s="106"/>
      <c r="F144" s="106"/>
      <c r="G144" s="106"/>
      <c r="H144" s="106"/>
      <c r="I144" s="107"/>
      <c r="N144" s="51">
        <f t="shared" si="21"/>
        <v>0</v>
      </c>
    </row>
    <row r="145" spans="1:14" ht="20.25" customHeight="1">
      <c r="A145" s="63" t="s">
        <v>290</v>
      </c>
      <c r="B145" s="102">
        <v>2.1</v>
      </c>
      <c r="C145" s="103" t="s">
        <v>56</v>
      </c>
      <c r="D145" s="103"/>
      <c r="E145" s="48" t="s">
        <v>43</v>
      </c>
      <c r="F145" s="46">
        <v>1</v>
      </c>
      <c r="G145" s="47">
        <f>G$146*$F145/$F$146</f>
        <v>0</v>
      </c>
      <c r="H145" s="47">
        <f>H$146*$F145/$F$146</f>
        <v>392008.7378640777</v>
      </c>
      <c r="I145" s="45">
        <f>I$146*$F145/$F$146</f>
        <v>0</v>
      </c>
      <c r="N145" s="51">
        <f t="shared" si="21"/>
        <v>392008.7</v>
      </c>
    </row>
    <row r="146" spans="1:14" s="3" customFormat="1" ht="20.25" customHeight="1">
      <c r="A146" s="63" t="s">
        <v>291</v>
      </c>
      <c r="B146" s="102"/>
      <c r="C146" s="103"/>
      <c r="D146" s="103"/>
      <c r="E146" s="59" t="s">
        <v>44</v>
      </c>
      <c r="F146" s="8">
        <v>1.03</v>
      </c>
      <c r="G146" s="11">
        <v>0</v>
      </c>
      <c r="H146" s="11">
        <v>403769</v>
      </c>
      <c r="I146" s="12">
        <v>0</v>
      </c>
      <c r="K146" s="19"/>
      <c r="L146" s="19"/>
      <c r="N146" s="51">
        <f t="shared" si="21"/>
        <v>403769</v>
      </c>
    </row>
    <row r="147" spans="1:14" ht="20.25" customHeight="1">
      <c r="A147" s="63" t="s">
        <v>292</v>
      </c>
      <c r="B147" s="102"/>
      <c r="C147" s="103"/>
      <c r="D147" s="103"/>
      <c r="E147" s="48" t="s">
        <v>45</v>
      </c>
      <c r="F147" s="46">
        <v>1.06</v>
      </c>
      <c r="G147" s="47">
        <f>G$146*$F147/$F$146</f>
        <v>0</v>
      </c>
      <c r="H147" s="47">
        <f>H$146*$F147/$F$146</f>
        <v>415529.2621359223</v>
      </c>
      <c r="I147" s="45">
        <f>I$146*$F147/$F$146</f>
        <v>0</v>
      </c>
      <c r="N147" s="51">
        <f t="shared" si="21"/>
        <v>415529.3</v>
      </c>
    </row>
    <row r="148" spans="1:14" ht="20.25" customHeight="1">
      <c r="A148" s="63" t="s">
        <v>293</v>
      </c>
      <c r="B148" s="102">
        <v>2.2</v>
      </c>
      <c r="C148" s="103" t="s">
        <v>244</v>
      </c>
      <c r="D148" s="103"/>
      <c r="E148" s="48" t="s">
        <v>43</v>
      </c>
      <c r="F148" s="46">
        <v>1</v>
      </c>
      <c r="G148" s="47">
        <f>G$149*$F148/$F$149</f>
        <v>0</v>
      </c>
      <c r="H148" s="47">
        <f>H$149*$F148/$F$149</f>
        <v>369484.46601941745</v>
      </c>
      <c r="I148" s="45">
        <f>I$149*$F148/$F$149</f>
        <v>0</v>
      </c>
      <c r="N148" s="51">
        <f t="shared" si="21"/>
        <v>369484.5</v>
      </c>
    </row>
    <row r="149" spans="1:14" s="3" customFormat="1" ht="20.25" customHeight="1">
      <c r="A149" s="63" t="s">
        <v>294</v>
      </c>
      <c r="B149" s="102"/>
      <c r="C149" s="103"/>
      <c r="D149" s="103"/>
      <c r="E149" s="59" t="s">
        <v>44</v>
      </c>
      <c r="F149" s="8">
        <v>1.03</v>
      </c>
      <c r="G149" s="11">
        <v>0</v>
      </c>
      <c r="H149" s="11">
        <v>380569</v>
      </c>
      <c r="I149" s="12">
        <v>0</v>
      </c>
      <c r="K149" s="19"/>
      <c r="L149" s="19"/>
      <c r="N149" s="51">
        <f t="shared" si="21"/>
        <v>380569</v>
      </c>
    </row>
    <row r="150" spans="1:14" ht="20.25" customHeight="1">
      <c r="A150" s="63" t="s">
        <v>295</v>
      </c>
      <c r="B150" s="102"/>
      <c r="C150" s="103"/>
      <c r="D150" s="103"/>
      <c r="E150" s="48" t="s">
        <v>45</v>
      </c>
      <c r="F150" s="46">
        <v>1.06</v>
      </c>
      <c r="G150" s="47">
        <f>G$149*$F150/$F$149</f>
        <v>0</v>
      </c>
      <c r="H150" s="47">
        <f>H$149*$F150/$F$149</f>
        <v>391653.53398058255</v>
      </c>
      <c r="I150" s="45">
        <f>I$149*$F150/$F$149</f>
        <v>0</v>
      </c>
      <c r="N150" s="51">
        <f t="shared" si="21"/>
        <v>391653.5</v>
      </c>
    </row>
    <row r="151" spans="1:14" ht="20.25" customHeight="1">
      <c r="A151" s="63" t="s">
        <v>296</v>
      </c>
      <c r="B151" s="102">
        <v>2.3</v>
      </c>
      <c r="C151" s="104" t="s">
        <v>245</v>
      </c>
      <c r="D151" s="104"/>
      <c r="E151" s="48" t="s">
        <v>43</v>
      </c>
      <c r="F151" s="46">
        <v>1</v>
      </c>
      <c r="G151" s="47">
        <f>G$152*$F151/$F$152</f>
        <v>0</v>
      </c>
      <c r="H151" s="47">
        <f>H$152*$F151/$F$152</f>
        <v>363420.3883495146</v>
      </c>
      <c r="I151" s="45">
        <f>I$152*$F151/$F$152</f>
        <v>0</v>
      </c>
      <c r="N151" s="51">
        <f t="shared" si="21"/>
        <v>363420.4</v>
      </c>
    </row>
    <row r="152" spans="1:14" s="3" customFormat="1" ht="20.25" customHeight="1">
      <c r="A152" s="63" t="s">
        <v>297</v>
      </c>
      <c r="B152" s="102"/>
      <c r="C152" s="104"/>
      <c r="D152" s="104"/>
      <c r="E152" s="59" t="s">
        <v>44</v>
      </c>
      <c r="F152" s="8">
        <v>1.03</v>
      </c>
      <c r="G152" s="11">
        <v>0</v>
      </c>
      <c r="H152" s="11">
        <v>374323</v>
      </c>
      <c r="I152" s="12">
        <v>0</v>
      </c>
      <c r="K152" s="19"/>
      <c r="L152" s="19"/>
      <c r="N152" s="51">
        <f t="shared" si="21"/>
        <v>374323</v>
      </c>
    </row>
    <row r="153" spans="1:14" ht="20.25" customHeight="1">
      <c r="A153" s="63" t="s">
        <v>298</v>
      </c>
      <c r="B153" s="102"/>
      <c r="C153" s="104"/>
      <c r="D153" s="104"/>
      <c r="E153" s="48" t="s">
        <v>45</v>
      </c>
      <c r="F153" s="46">
        <v>1.06</v>
      </c>
      <c r="G153" s="47">
        <f>G$152*$F153/$F$152</f>
        <v>0</v>
      </c>
      <c r="H153" s="47">
        <f>H$152*$F153/$F$152</f>
        <v>385225.6116504854</v>
      </c>
      <c r="I153" s="45">
        <f>I$152*$F153/$F$152</f>
        <v>0</v>
      </c>
      <c r="N153" s="51">
        <f t="shared" si="21"/>
        <v>385225.6</v>
      </c>
    </row>
    <row r="154" spans="1:14" ht="20.25" customHeight="1">
      <c r="A154" s="63" t="s">
        <v>299</v>
      </c>
      <c r="B154" s="102">
        <v>2.4</v>
      </c>
      <c r="C154" s="103" t="s">
        <v>246</v>
      </c>
      <c r="D154" s="103"/>
      <c r="E154" s="48" t="s">
        <v>43</v>
      </c>
      <c r="F154" s="46">
        <v>1</v>
      </c>
      <c r="G154" s="47">
        <f>G$155*$F154/$F$155</f>
        <v>0</v>
      </c>
      <c r="H154" s="47">
        <f>H$155*$F154/$F$155</f>
        <v>330933.98058252427</v>
      </c>
      <c r="I154" s="45">
        <f>I$155*$F154/$F$155</f>
        <v>0</v>
      </c>
      <c r="N154" s="51">
        <f t="shared" si="21"/>
        <v>330934</v>
      </c>
    </row>
    <row r="155" spans="1:14" s="3" customFormat="1" ht="20.25" customHeight="1">
      <c r="A155" s="63" t="s">
        <v>300</v>
      </c>
      <c r="B155" s="102"/>
      <c r="C155" s="103"/>
      <c r="D155" s="103"/>
      <c r="E155" s="59" t="s">
        <v>44</v>
      </c>
      <c r="F155" s="8">
        <v>1.03</v>
      </c>
      <c r="G155" s="11">
        <v>0</v>
      </c>
      <c r="H155" s="11">
        <v>340862</v>
      </c>
      <c r="I155" s="12">
        <v>0</v>
      </c>
      <c r="K155" s="19"/>
      <c r="L155" s="19"/>
      <c r="N155" s="51">
        <f t="shared" si="21"/>
        <v>340862</v>
      </c>
    </row>
    <row r="156" spans="1:14" ht="20.25" customHeight="1">
      <c r="A156" s="63" t="s">
        <v>301</v>
      </c>
      <c r="B156" s="102"/>
      <c r="C156" s="103"/>
      <c r="D156" s="103"/>
      <c r="E156" s="48" t="s">
        <v>45</v>
      </c>
      <c r="F156" s="46">
        <v>1.06</v>
      </c>
      <c r="G156" s="47">
        <f>G$155*$F156/$F$155</f>
        <v>0</v>
      </c>
      <c r="H156" s="47">
        <f>H$155*$F156/$F$155</f>
        <v>350790.01941747573</v>
      </c>
      <c r="I156" s="45">
        <f>I$155*$F156/$F$155</f>
        <v>0</v>
      </c>
      <c r="N156" s="51">
        <f t="shared" si="21"/>
        <v>350790</v>
      </c>
    </row>
    <row r="157" spans="1:14" ht="25.5" customHeight="1">
      <c r="A157" s="63"/>
      <c r="B157" s="22">
        <v>3</v>
      </c>
      <c r="C157" s="105" t="s">
        <v>248</v>
      </c>
      <c r="D157" s="106"/>
      <c r="E157" s="106"/>
      <c r="F157" s="106"/>
      <c r="G157" s="106"/>
      <c r="H157" s="106"/>
      <c r="I157" s="107"/>
      <c r="N157" s="51">
        <f t="shared" si="21"/>
        <v>0</v>
      </c>
    </row>
    <row r="158" spans="1:14" ht="20.25" customHeight="1">
      <c r="A158" s="63" t="s">
        <v>302</v>
      </c>
      <c r="B158" s="102">
        <v>3.1</v>
      </c>
      <c r="C158" s="103" t="s">
        <v>56</v>
      </c>
      <c r="D158" s="103"/>
      <c r="E158" s="48" t="s">
        <v>43</v>
      </c>
      <c r="F158" s="46">
        <v>1</v>
      </c>
      <c r="G158" s="47">
        <f>G$159*$F158/$F$159</f>
        <v>0</v>
      </c>
      <c r="H158" s="47">
        <f>H$159*$F158/$F$159</f>
        <v>0</v>
      </c>
      <c r="I158" s="45">
        <f>I$159*$F158/$F$159</f>
        <v>0</v>
      </c>
      <c r="N158" s="51">
        <f t="shared" si="21"/>
        <v>0</v>
      </c>
    </row>
    <row r="159" spans="1:14" s="3" customFormat="1" ht="20.25" customHeight="1">
      <c r="A159" s="63" t="s">
        <v>303</v>
      </c>
      <c r="B159" s="102"/>
      <c r="C159" s="103"/>
      <c r="D159" s="103"/>
      <c r="E159" s="59" t="s">
        <v>44</v>
      </c>
      <c r="F159" s="8">
        <v>1.03</v>
      </c>
      <c r="G159" s="11">
        <v>0</v>
      </c>
      <c r="H159" s="11">
        <v>0</v>
      </c>
      <c r="I159" s="12">
        <v>0</v>
      </c>
      <c r="K159" s="19"/>
      <c r="L159" s="19"/>
      <c r="N159" s="51">
        <f t="shared" si="21"/>
        <v>0</v>
      </c>
    </row>
    <row r="160" spans="1:14" ht="20.25" customHeight="1">
      <c r="A160" s="63" t="s">
        <v>304</v>
      </c>
      <c r="B160" s="102"/>
      <c r="C160" s="103"/>
      <c r="D160" s="103"/>
      <c r="E160" s="48" t="s">
        <v>45</v>
      </c>
      <c r="F160" s="46">
        <v>1.06</v>
      </c>
      <c r="G160" s="47">
        <f>G$159*$F160/$F$159</f>
        <v>0</v>
      </c>
      <c r="H160" s="47">
        <f>H$159*$F160/$F$159</f>
        <v>0</v>
      </c>
      <c r="I160" s="45">
        <f>I$159*$F160/$F$159</f>
        <v>0</v>
      </c>
      <c r="N160" s="51">
        <f t="shared" si="21"/>
        <v>0</v>
      </c>
    </row>
    <row r="161" spans="1:14" ht="20.25" customHeight="1">
      <c r="A161" s="63" t="s">
        <v>305</v>
      </c>
      <c r="B161" s="102">
        <v>3.2</v>
      </c>
      <c r="C161" s="103" t="s">
        <v>244</v>
      </c>
      <c r="D161" s="103"/>
      <c r="E161" s="48" t="s">
        <v>43</v>
      </c>
      <c r="F161" s="46">
        <v>1</v>
      </c>
      <c r="G161" s="47">
        <f>G$162*$F161/$F$162</f>
        <v>0</v>
      </c>
      <c r="H161" s="47">
        <f>H$162*$F161/$F$162</f>
        <v>0</v>
      </c>
      <c r="I161" s="45">
        <f>I$162*$F161/$F$162</f>
        <v>0</v>
      </c>
      <c r="N161" s="51">
        <f t="shared" si="21"/>
        <v>0</v>
      </c>
    </row>
    <row r="162" spans="1:14" s="3" customFormat="1" ht="20.25" customHeight="1">
      <c r="A162" s="63" t="s">
        <v>306</v>
      </c>
      <c r="B162" s="102"/>
      <c r="C162" s="103"/>
      <c r="D162" s="103"/>
      <c r="E162" s="59" t="s">
        <v>44</v>
      </c>
      <c r="F162" s="8">
        <v>1.03</v>
      </c>
      <c r="G162" s="11">
        <v>0</v>
      </c>
      <c r="H162" s="11">
        <v>0</v>
      </c>
      <c r="I162" s="12">
        <v>0</v>
      </c>
      <c r="K162" s="19"/>
      <c r="L162" s="19"/>
      <c r="N162" s="51">
        <f t="shared" si="21"/>
        <v>0</v>
      </c>
    </row>
    <row r="163" spans="1:14" ht="20.25" customHeight="1">
      <c r="A163" s="63" t="s">
        <v>307</v>
      </c>
      <c r="B163" s="102"/>
      <c r="C163" s="103"/>
      <c r="D163" s="103"/>
      <c r="E163" s="48" t="s">
        <v>45</v>
      </c>
      <c r="F163" s="46">
        <v>1.06</v>
      </c>
      <c r="G163" s="47">
        <f>G$162*$F163/$F$162</f>
        <v>0</v>
      </c>
      <c r="H163" s="47">
        <f>H$162*$F163/$F$162</f>
        <v>0</v>
      </c>
      <c r="I163" s="45">
        <f>I$162*$F163/$F$162</f>
        <v>0</v>
      </c>
      <c r="N163" s="51">
        <f t="shared" si="21"/>
        <v>0</v>
      </c>
    </row>
    <row r="164" spans="1:14" ht="20.25" customHeight="1">
      <c r="A164" s="63" t="s">
        <v>308</v>
      </c>
      <c r="B164" s="102">
        <v>3.3</v>
      </c>
      <c r="C164" s="104" t="s">
        <v>249</v>
      </c>
      <c r="D164" s="104"/>
      <c r="E164" s="48" t="s">
        <v>43</v>
      </c>
      <c r="F164" s="46">
        <v>1</v>
      </c>
      <c r="G164" s="47">
        <f>G$165*$F164/$F$165</f>
        <v>0</v>
      </c>
      <c r="H164" s="47">
        <f>H$165*$F164/$F$165</f>
        <v>0</v>
      </c>
      <c r="I164" s="45">
        <f>I$165*$F164/$F$165</f>
        <v>0</v>
      </c>
      <c r="N164" s="51">
        <f t="shared" si="21"/>
        <v>0</v>
      </c>
    </row>
    <row r="165" spans="1:14" s="3" customFormat="1" ht="20.25" customHeight="1">
      <c r="A165" s="63" t="s">
        <v>309</v>
      </c>
      <c r="B165" s="102"/>
      <c r="C165" s="104"/>
      <c r="D165" s="104"/>
      <c r="E165" s="59" t="s">
        <v>44</v>
      </c>
      <c r="F165" s="8">
        <v>1.03</v>
      </c>
      <c r="G165" s="11">
        <v>0</v>
      </c>
      <c r="H165" s="11">
        <v>0</v>
      </c>
      <c r="I165" s="12">
        <v>0</v>
      </c>
      <c r="K165" s="19"/>
      <c r="L165" s="19"/>
      <c r="N165" s="51">
        <f t="shared" si="21"/>
        <v>0</v>
      </c>
    </row>
    <row r="166" spans="1:14" ht="20.25" customHeight="1">
      <c r="A166" s="63" t="s">
        <v>310</v>
      </c>
      <c r="B166" s="102"/>
      <c r="C166" s="104"/>
      <c r="D166" s="104"/>
      <c r="E166" s="48" t="s">
        <v>45</v>
      </c>
      <c r="F166" s="46">
        <v>1.06</v>
      </c>
      <c r="G166" s="47">
        <f>G$165*$F166/$F$165</f>
        <v>0</v>
      </c>
      <c r="H166" s="47">
        <f>H$165*$F166/$F$165</f>
        <v>0</v>
      </c>
      <c r="I166" s="45">
        <f>I$165*$F166/$F$165</f>
        <v>0</v>
      </c>
      <c r="N166" s="51">
        <f t="shared" si="21"/>
        <v>0</v>
      </c>
    </row>
    <row r="167" spans="1:14" ht="20.25" customHeight="1">
      <c r="A167" s="63" t="s">
        <v>311</v>
      </c>
      <c r="B167" s="102">
        <v>3.4</v>
      </c>
      <c r="C167" s="104" t="s">
        <v>245</v>
      </c>
      <c r="D167" s="104"/>
      <c r="E167" s="48" t="s">
        <v>43</v>
      </c>
      <c r="F167" s="46">
        <v>1</v>
      </c>
      <c r="G167" s="47">
        <f>G$168*$F167/$F$168</f>
        <v>0</v>
      </c>
      <c r="H167" s="47">
        <f>H$168*$F167/$F$168</f>
        <v>0</v>
      </c>
      <c r="I167" s="45">
        <f>I$168*$F167/$F$168</f>
        <v>0</v>
      </c>
      <c r="N167" s="51">
        <f t="shared" si="21"/>
        <v>0</v>
      </c>
    </row>
    <row r="168" spans="1:14" s="3" customFormat="1" ht="20.25" customHeight="1">
      <c r="A168" s="63" t="s">
        <v>312</v>
      </c>
      <c r="B168" s="102"/>
      <c r="C168" s="104"/>
      <c r="D168" s="104"/>
      <c r="E168" s="59" t="s">
        <v>44</v>
      </c>
      <c r="F168" s="8">
        <v>1.03</v>
      </c>
      <c r="G168" s="11">
        <v>0</v>
      </c>
      <c r="H168" s="11">
        <v>0</v>
      </c>
      <c r="I168" s="12">
        <v>0</v>
      </c>
      <c r="K168" s="19"/>
      <c r="L168" s="19"/>
      <c r="N168" s="51">
        <f t="shared" si="21"/>
        <v>0</v>
      </c>
    </row>
    <row r="169" spans="1:14" ht="20.25" customHeight="1">
      <c r="A169" s="63" t="s">
        <v>313</v>
      </c>
      <c r="B169" s="102"/>
      <c r="C169" s="104"/>
      <c r="D169" s="104"/>
      <c r="E169" s="48" t="s">
        <v>45</v>
      </c>
      <c r="F169" s="46">
        <v>1.06</v>
      </c>
      <c r="G169" s="47">
        <f>G$168*$F169/$F$168</f>
        <v>0</v>
      </c>
      <c r="H169" s="47">
        <f>H$168*$F169/$F$168</f>
        <v>0</v>
      </c>
      <c r="I169" s="45">
        <f>I$168*$F169/$F$168</f>
        <v>0</v>
      </c>
      <c r="N169" s="51">
        <f t="shared" si="21"/>
        <v>0</v>
      </c>
    </row>
    <row r="170" spans="1:14" ht="20.25" customHeight="1">
      <c r="A170" s="63" t="s">
        <v>314</v>
      </c>
      <c r="B170" s="102">
        <v>3.5</v>
      </c>
      <c r="C170" s="103" t="s">
        <v>246</v>
      </c>
      <c r="D170" s="103"/>
      <c r="E170" s="48" t="s">
        <v>43</v>
      </c>
      <c r="F170" s="46">
        <v>1</v>
      </c>
      <c r="G170" s="47">
        <f>G$171*$F170/$F$171</f>
        <v>0</v>
      </c>
      <c r="H170" s="47">
        <f>H$171*$F170/$F$171</f>
        <v>0</v>
      </c>
      <c r="I170" s="45">
        <f>I$171*$F170/$F$171</f>
        <v>0</v>
      </c>
      <c r="N170" s="51">
        <f t="shared" si="21"/>
        <v>0</v>
      </c>
    </row>
    <row r="171" spans="1:14" s="3" customFormat="1" ht="20.25" customHeight="1">
      <c r="A171" s="63" t="s">
        <v>315</v>
      </c>
      <c r="B171" s="102"/>
      <c r="C171" s="103"/>
      <c r="D171" s="103"/>
      <c r="E171" s="59" t="s">
        <v>44</v>
      </c>
      <c r="F171" s="8">
        <v>1.03</v>
      </c>
      <c r="G171" s="11">
        <v>0</v>
      </c>
      <c r="H171" s="11">
        <v>0</v>
      </c>
      <c r="I171" s="12">
        <v>0</v>
      </c>
      <c r="K171" s="19"/>
      <c r="L171" s="19"/>
      <c r="N171" s="51">
        <f t="shared" si="21"/>
        <v>0</v>
      </c>
    </row>
    <row r="172" spans="1:14" ht="20.25" customHeight="1">
      <c r="A172" s="63" t="s">
        <v>316</v>
      </c>
      <c r="B172" s="102"/>
      <c r="C172" s="103"/>
      <c r="D172" s="103"/>
      <c r="E172" s="48" t="s">
        <v>45</v>
      </c>
      <c r="F172" s="46">
        <v>1.06</v>
      </c>
      <c r="G172" s="47">
        <f>G$171*$F172/$F$171</f>
        <v>0</v>
      </c>
      <c r="H172" s="47">
        <f>H$171*$F172/$F$171</f>
        <v>0</v>
      </c>
      <c r="I172" s="45">
        <f>I$171*$F172/$F$171</f>
        <v>0</v>
      </c>
      <c r="N172" s="51">
        <f t="shared" si="21"/>
        <v>0</v>
      </c>
    </row>
    <row r="173" spans="1:14" ht="25.5" customHeight="1">
      <c r="A173" s="63"/>
      <c r="B173" s="22" t="s">
        <v>250</v>
      </c>
      <c r="C173" s="125" t="s">
        <v>251</v>
      </c>
      <c r="D173" s="125"/>
      <c r="E173" s="125"/>
      <c r="F173" s="125"/>
      <c r="G173" s="125"/>
      <c r="H173" s="125"/>
      <c r="I173" s="126"/>
      <c r="N173" s="51">
        <f t="shared" si="21"/>
        <v>0</v>
      </c>
    </row>
    <row r="174" spans="1:14" ht="25.5" customHeight="1">
      <c r="A174" s="63"/>
      <c r="B174" s="22">
        <v>1</v>
      </c>
      <c r="C174" s="105" t="s">
        <v>252</v>
      </c>
      <c r="D174" s="106"/>
      <c r="E174" s="106"/>
      <c r="F174" s="106"/>
      <c r="G174" s="106"/>
      <c r="H174" s="106"/>
      <c r="I174" s="107"/>
      <c r="N174" s="51">
        <f t="shared" si="21"/>
        <v>0</v>
      </c>
    </row>
    <row r="175" spans="1:14" ht="20.25" customHeight="1">
      <c r="A175" s="63" t="s">
        <v>317</v>
      </c>
      <c r="B175" s="102">
        <v>1.1</v>
      </c>
      <c r="C175" s="103" t="s">
        <v>253</v>
      </c>
      <c r="D175" s="103"/>
      <c r="E175" s="48" t="s">
        <v>43</v>
      </c>
      <c r="F175" s="46">
        <v>1</v>
      </c>
      <c r="G175" s="47">
        <f>G$176*$F175/$F$176</f>
        <v>0</v>
      </c>
      <c r="H175" s="47">
        <f>H$176*$F175/$F$176</f>
        <v>463650</v>
      </c>
      <c r="I175" s="45">
        <f>I$176*$F175/$F$176</f>
        <v>0</v>
      </c>
      <c r="N175" s="51">
        <f t="shared" si="21"/>
        <v>463650</v>
      </c>
    </row>
    <row r="176" spans="1:14" s="3" customFormat="1" ht="20.25" customHeight="1">
      <c r="A176" s="63" t="s">
        <v>318</v>
      </c>
      <c r="B176" s="102"/>
      <c r="C176" s="103"/>
      <c r="D176" s="103"/>
      <c r="E176" s="59" t="s">
        <v>44</v>
      </c>
      <c r="F176" s="8">
        <v>1.02</v>
      </c>
      <c r="G176" s="11">
        <v>0</v>
      </c>
      <c r="H176" s="11">
        <v>472923</v>
      </c>
      <c r="I176" s="12"/>
      <c r="K176" s="19"/>
      <c r="L176" s="19"/>
      <c r="N176" s="51">
        <f t="shared" si="21"/>
        <v>472923</v>
      </c>
    </row>
    <row r="177" spans="1:14" ht="20.25" customHeight="1">
      <c r="A177" s="63" t="s">
        <v>319</v>
      </c>
      <c r="B177" s="102"/>
      <c r="C177" s="103"/>
      <c r="D177" s="103"/>
      <c r="E177" s="48" t="s">
        <v>45</v>
      </c>
      <c r="F177" s="46">
        <v>1.04</v>
      </c>
      <c r="G177" s="47">
        <f>G$176*$F177/$F$176</f>
        <v>0</v>
      </c>
      <c r="H177" s="47">
        <f>H$176*$F177/$F$176</f>
        <v>482196.00000000006</v>
      </c>
      <c r="I177" s="45">
        <f>I$176*$F177/$F$176</f>
        <v>0</v>
      </c>
      <c r="N177" s="51">
        <f t="shared" si="21"/>
        <v>482196</v>
      </c>
    </row>
    <row r="178" spans="1:14" ht="20.25" customHeight="1">
      <c r="A178" s="63" t="s">
        <v>320</v>
      </c>
      <c r="B178" s="102">
        <v>1.2</v>
      </c>
      <c r="C178" s="104" t="s">
        <v>254</v>
      </c>
      <c r="D178" s="103"/>
      <c r="E178" s="48" t="s">
        <v>43</v>
      </c>
      <c r="F178" s="46">
        <v>1</v>
      </c>
      <c r="G178" s="47">
        <f>G$179*$F178/$F$179</f>
        <v>0</v>
      </c>
      <c r="H178" s="47">
        <f>H$179*$F178/$F$179</f>
        <v>442217.6470588235</v>
      </c>
      <c r="I178" s="45">
        <f>I$179*$F178/$F$179</f>
        <v>0</v>
      </c>
      <c r="N178" s="51">
        <f t="shared" si="21"/>
        <v>442217.6</v>
      </c>
    </row>
    <row r="179" spans="1:14" s="3" customFormat="1" ht="20.25" customHeight="1">
      <c r="A179" s="63" t="s">
        <v>321</v>
      </c>
      <c r="B179" s="102"/>
      <c r="C179" s="103"/>
      <c r="D179" s="103"/>
      <c r="E179" s="59" t="s">
        <v>44</v>
      </c>
      <c r="F179" s="8">
        <v>1.02</v>
      </c>
      <c r="G179" s="11">
        <v>0</v>
      </c>
      <c r="H179" s="11">
        <v>451062</v>
      </c>
      <c r="I179" s="12">
        <v>0</v>
      </c>
      <c r="K179" s="19"/>
      <c r="L179" s="19"/>
      <c r="N179" s="51">
        <f t="shared" si="21"/>
        <v>451062</v>
      </c>
    </row>
    <row r="180" spans="1:14" ht="20.25" customHeight="1">
      <c r="A180" s="63" t="s">
        <v>322</v>
      </c>
      <c r="B180" s="102"/>
      <c r="C180" s="103"/>
      <c r="D180" s="103"/>
      <c r="E180" s="48" t="s">
        <v>45</v>
      </c>
      <c r="F180" s="46">
        <v>1.04</v>
      </c>
      <c r="G180" s="47">
        <f>G$179*$F180/$F$179</f>
        <v>0</v>
      </c>
      <c r="H180" s="47">
        <f>H$179*$F180/$F$179</f>
        <v>459906.3529411765</v>
      </c>
      <c r="I180" s="45">
        <f>I$179*$F180/$F$179</f>
        <v>0</v>
      </c>
      <c r="N180" s="51">
        <f t="shared" si="21"/>
        <v>459906.4</v>
      </c>
    </row>
    <row r="181" spans="1:14" ht="20.25" customHeight="1">
      <c r="A181" s="63" t="s">
        <v>323</v>
      </c>
      <c r="B181" s="102">
        <v>1.3</v>
      </c>
      <c r="C181" s="104" t="s">
        <v>255</v>
      </c>
      <c r="D181" s="104"/>
      <c r="E181" s="48" t="s">
        <v>43</v>
      </c>
      <c r="F181" s="46">
        <v>1</v>
      </c>
      <c r="G181" s="47">
        <f>G$182*$F181/$F$182</f>
        <v>0</v>
      </c>
      <c r="H181" s="47">
        <f>H$182*$F181/$F$182</f>
        <v>395851.96078431373</v>
      </c>
      <c r="I181" s="45">
        <f>I$182*$F181/$F$182</f>
        <v>0</v>
      </c>
      <c r="N181" s="51">
        <f aca="true" t="shared" si="24" ref="N181:N215">ROUND(IF($N$8=1,$G181,IF($N$8=2,$H181,IF($N$8=3,$I181,IF($N$8=4,$J181,IF($N$8=5,$K181,IF($N$8=6,$L181)))))),1)</f>
        <v>395852</v>
      </c>
    </row>
    <row r="182" spans="1:14" s="3" customFormat="1" ht="20.25" customHeight="1">
      <c r="A182" s="63" t="s">
        <v>324</v>
      </c>
      <c r="B182" s="102"/>
      <c r="C182" s="104"/>
      <c r="D182" s="104"/>
      <c r="E182" s="59" t="s">
        <v>44</v>
      </c>
      <c r="F182" s="8">
        <v>1.02</v>
      </c>
      <c r="G182" s="11">
        <v>0</v>
      </c>
      <c r="H182" s="11">
        <v>403769</v>
      </c>
      <c r="I182" s="12">
        <v>0</v>
      </c>
      <c r="K182" s="19"/>
      <c r="L182" s="19"/>
      <c r="N182" s="51">
        <f t="shared" si="24"/>
        <v>403769</v>
      </c>
    </row>
    <row r="183" spans="1:14" ht="20.25" customHeight="1">
      <c r="A183" s="63" t="s">
        <v>325</v>
      </c>
      <c r="B183" s="102"/>
      <c r="C183" s="104"/>
      <c r="D183" s="104"/>
      <c r="E183" s="48" t="s">
        <v>45</v>
      </c>
      <c r="F183" s="46">
        <v>1.04</v>
      </c>
      <c r="G183" s="47">
        <f>G$182*$F183/$F$182</f>
        <v>0</v>
      </c>
      <c r="H183" s="47">
        <f>H$182*$F183/$F$182</f>
        <v>411686.03921568627</v>
      </c>
      <c r="I183" s="45">
        <f>I$182*$F183/$F$182</f>
        <v>0</v>
      </c>
      <c r="N183" s="51">
        <f t="shared" si="24"/>
        <v>411686</v>
      </c>
    </row>
    <row r="184" spans="1:14" ht="20.25" customHeight="1">
      <c r="A184" s="63" t="s">
        <v>326</v>
      </c>
      <c r="B184" s="102">
        <v>1.4</v>
      </c>
      <c r="C184" s="104" t="s">
        <v>256</v>
      </c>
      <c r="D184" s="104"/>
      <c r="E184" s="48" t="s">
        <v>43</v>
      </c>
      <c r="F184" s="46">
        <v>1</v>
      </c>
      <c r="G184" s="47">
        <f>G$185*$F184/$F$185</f>
        <v>0</v>
      </c>
      <c r="H184" s="47">
        <f>H$185*$F184/$F$185</f>
        <v>0</v>
      </c>
      <c r="I184" s="45">
        <f>I$185*$F184/$F$185</f>
        <v>0</v>
      </c>
      <c r="N184" s="51">
        <f t="shared" si="24"/>
        <v>0</v>
      </c>
    </row>
    <row r="185" spans="1:14" s="3" customFormat="1" ht="20.25" customHeight="1">
      <c r="A185" s="63" t="s">
        <v>327</v>
      </c>
      <c r="B185" s="102"/>
      <c r="C185" s="104"/>
      <c r="D185" s="104"/>
      <c r="E185" s="59" t="s">
        <v>44</v>
      </c>
      <c r="F185" s="8">
        <v>1.02</v>
      </c>
      <c r="G185" s="11">
        <v>0</v>
      </c>
      <c r="H185" s="11">
        <v>0</v>
      </c>
      <c r="I185" s="12">
        <v>0</v>
      </c>
      <c r="K185" s="19"/>
      <c r="L185" s="19"/>
      <c r="N185" s="51">
        <f t="shared" si="24"/>
        <v>0</v>
      </c>
    </row>
    <row r="186" spans="1:14" ht="20.25" customHeight="1">
      <c r="A186" s="63" t="s">
        <v>328</v>
      </c>
      <c r="B186" s="102"/>
      <c r="C186" s="104"/>
      <c r="D186" s="104"/>
      <c r="E186" s="48" t="s">
        <v>45</v>
      </c>
      <c r="F186" s="46">
        <v>1.04</v>
      </c>
      <c r="G186" s="47">
        <f>G$185*$F186/$F$185</f>
        <v>0</v>
      </c>
      <c r="H186" s="47">
        <f>H$185*$F186/$F$185</f>
        <v>0</v>
      </c>
      <c r="I186" s="45">
        <f>I$185*$F186/$F$185</f>
        <v>0</v>
      </c>
      <c r="N186" s="51">
        <f t="shared" si="24"/>
        <v>0</v>
      </c>
    </row>
    <row r="187" spans="1:14" ht="20.25" customHeight="1">
      <c r="A187" s="63" t="s">
        <v>329</v>
      </c>
      <c r="B187" s="102">
        <v>1.5</v>
      </c>
      <c r="C187" s="104" t="s">
        <v>257</v>
      </c>
      <c r="D187" s="103"/>
      <c r="E187" s="48" t="s">
        <v>43</v>
      </c>
      <c r="F187" s="46">
        <v>1</v>
      </c>
      <c r="G187" s="47">
        <f>G$188*$F187/$F$188</f>
        <v>0</v>
      </c>
      <c r="H187" s="47">
        <f>H$188*$F187/$F$188</f>
        <v>373106.862745098</v>
      </c>
      <c r="I187" s="45">
        <f>I$188*$F187/$F$188</f>
        <v>0</v>
      </c>
      <c r="N187" s="51">
        <f t="shared" si="24"/>
        <v>373106.9</v>
      </c>
    </row>
    <row r="188" spans="1:14" s="3" customFormat="1" ht="20.25" customHeight="1">
      <c r="A188" s="63" t="s">
        <v>330</v>
      </c>
      <c r="B188" s="102"/>
      <c r="C188" s="103"/>
      <c r="D188" s="103"/>
      <c r="E188" s="59" t="s">
        <v>44</v>
      </c>
      <c r="F188" s="8">
        <v>1.02</v>
      </c>
      <c r="G188" s="11">
        <v>0</v>
      </c>
      <c r="H188" s="11">
        <v>380569</v>
      </c>
      <c r="I188" s="12">
        <v>0</v>
      </c>
      <c r="K188" s="19"/>
      <c r="L188" s="19"/>
      <c r="N188" s="51">
        <f t="shared" si="24"/>
        <v>380569</v>
      </c>
    </row>
    <row r="189" spans="1:14" ht="20.25" customHeight="1">
      <c r="A189" s="63" t="s">
        <v>331</v>
      </c>
      <c r="B189" s="102"/>
      <c r="C189" s="103"/>
      <c r="D189" s="103"/>
      <c r="E189" s="48" t="s">
        <v>45</v>
      </c>
      <c r="F189" s="46">
        <v>1.04</v>
      </c>
      <c r="G189" s="47">
        <f>G$188*$F189/$F$188</f>
        <v>0</v>
      </c>
      <c r="H189" s="47">
        <f>H$188*$F189/$F$188</f>
        <v>388031.137254902</v>
      </c>
      <c r="I189" s="45">
        <f>I$188*$F189/$F$188</f>
        <v>0</v>
      </c>
      <c r="N189" s="51">
        <f t="shared" si="24"/>
        <v>388031.1</v>
      </c>
    </row>
    <row r="190" spans="1:14" ht="25.5" customHeight="1">
      <c r="A190" s="63"/>
      <c r="B190" s="22">
        <v>2</v>
      </c>
      <c r="C190" s="105" t="s">
        <v>258</v>
      </c>
      <c r="D190" s="106"/>
      <c r="E190" s="106"/>
      <c r="F190" s="106"/>
      <c r="G190" s="106"/>
      <c r="H190" s="106"/>
      <c r="I190" s="107"/>
      <c r="N190" s="51">
        <f t="shared" si="24"/>
        <v>0</v>
      </c>
    </row>
    <row r="191" spans="1:14" ht="20.25" customHeight="1">
      <c r="A191" s="63" t="s">
        <v>332</v>
      </c>
      <c r="B191" s="102">
        <v>2.1</v>
      </c>
      <c r="C191" s="103" t="s">
        <v>253</v>
      </c>
      <c r="D191" s="103"/>
      <c r="E191" s="48" t="s">
        <v>43</v>
      </c>
      <c r="F191" s="46">
        <v>1</v>
      </c>
      <c r="G191" s="47">
        <f>G$192*$F191/$F$192</f>
        <v>0</v>
      </c>
      <c r="H191" s="47">
        <f>H$192*$F191/$F$192</f>
        <v>0</v>
      </c>
      <c r="I191" s="45">
        <f>I$192*$F191/$F$192</f>
        <v>0</v>
      </c>
      <c r="N191" s="51">
        <f t="shared" si="24"/>
        <v>0</v>
      </c>
    </row>
    <row r="192" spans="1:14" s="3" customFormat="1" ht="20.25" customHeight="1">
      <c r="A192" s="63" t="s">
        <v>333</v>
      </c>
      <c r="B192" s="102"/>
      <c r="C192" s="103"/>
      <c r="D192" s="103"/>
      <c r="E192" s="59" t="s">
        <v>44</v>
      </c>
      <c r="F192" s="8">
        <v>1.02</v>
      </c>
      <c r="G192" s="11">
        <v>0</v>
      </c>
      <c r="H192" s="11">
        <v>0</v>
      </c>
      <c r="I192" s="12">
        <v>0</v>
      </c>
      <c r="K192" s="19"/>
      <c r="L192" s="19"/>
      <c r="N192" s="51">
        <f t="shared" si="24"/>
        <v>0</v>
      </c>
    </row>
    <row r="193" spans="1:14" ht="20.25" customHeight="1">
      <c r="A193" s="63" t="s">
        <v>334</v>
      </c>
      <c r="B193" s="102"/>
      <c r="C193" s="103"/>
      <c r="D193" s="103"/>
      <c r="E193" s="48" t="s">
        <v>45</v>
      </c>
      <c r="F193" s="46">
        <v>1.04</v>
      </c>
      <c r="G193" s="47">
        <f>G$192*$F193/$F$192</f>
        <v>0</v>
      </c>
      <c r="H193" s="47">
        <f>H$192*$F193/$F$192</f>
        <v>0</v>
      </c>
      <c r="I193" s="45">
        <f>I$192*$F193/$F$192</f>
        <v>0</v>
      </c>
      <c r="N193" s="51">
        <f t="shared" si="24"/>
        <v>0</v>
      </c>
    </row>
    <row r="194" spans="1:14" ht="20.25" customHeight="1">
      <c r="A194" s="63" t="s">
        <v>335</v>
      </c>
      <c r="B194" s="102">
        <v>2.2</v>
      </c>
      <c r="C194" s="104" t="s">
        <v>254</v>
      </c>
      <c r="D194" s="103"/>
      <c r="E194" s="48" t="s">
        <v>43</v>
      </c>
      <c r="F194" s="46">
        <v>1</v>
      </c>
      <c r="G194" s="47">
        <f>G$195*$F194/$F$195</f>
        <v>0</v>
      </c>
      <c r="H194" s="47">
        <f>H$195*$F194/$F$195</f>
        <v>0</v>
      </c>
      <c r="I194" s="45">
        <f>I$195*$F194/$F$195</f>
        <v>0</v>
      </c>
      <c r="N194" s="51">
        <f t="shared" si="24"/>
        <v>0</v>
      </c>
    </row>
    <row r="195" spans="1:14" s="3" customFormat="1" ht="20.25" customHeight="1">
      <c r="A195" s="63" t="s">
        <v>336</v>
      </c>
      <c r="B195" s="102"/>
      <c r="C195" s="103"/>
      <c r="D195" s="103"/>
      <c r="E195" s="59" t="s">
        <v>44</v>
      </c>
      <c r="F195" s="8">
        <v>1.02</v>
      </c>
      <c r="G195" s="11">
        <v>0</v>
      </c>
      <c r="H195" s="11">
        <v>0</v>
      </c>
      <c r="I195" s="12">
        <v>0</v>
      </c>
      <c r="K195" s="19"/>
      <c r="L195" s="19"/>
      <c r="N195" s="51">
        <f t="shared" si="24"/>
        <v>0</v>
      </c>
    </row>
    <row r="196" spans="1:14" ht="20.25" customHeight="1">
      <c r="A196" s="63" t="s">
        <v>337</v>
      </c>
      <c r="B196" s="102"/>
      <c r="C196" s="103"/>
      <c r="D196" s="103"/>
      <c r="E196" s="48" t="s">
        <v>45</v>
      </c>
      <c r="F196" s="46">
        <v>1.04</v>
      </c>
      <c r="G196" s="47">
        <f>G$195*$F196/$F$195</f>
        <v>0</v>
      </c>
      <c r="H196" s="47">
        <f>H$195*$F196/$F$195</f>
        <v>0</v>
      </c>
      <c r="I196" s="45">
        <f>I$195*$F196/$F$195</f>
        <v>0</v>
      </c>
      <c r="N196" s="51">
        <f t="shared" si="24"/>
        <v>0</v>
      </c>
    </row>
    <row r="197" spans="1:14" ht="20.25" customHeight="1">
      <c r="A197" s="63" t="s">
        <v>338</v>
      </c>
      <c r="B197" s="102">
        <v>2.3</v>
      </c>
      <c r="C197" s="104" t="s">
        <v>255</v>
      </c>
      <c r="D197" s="104"/>
      <c r="E197" s="48" t="s">
        <v>43</v>
      </c>
      <c r="F197" s="46">
        <v>1</v>
      </c>
      <c r="G197" s="47">
        <f>G$198*$F197/$F$198</f>
        <v>0</v>
      </c>
      <c r="H197" s="47">
        <f>H$198*$F197/$F$198</f>
        <v>0</v>
      </c>
      <c r="I197" s="45">
        <f>I$198*$F197/$F$198</f>
        <v>0</v>
      </c>
      <c r="N197" s="51">
        <f t="shared" si="24"/>
        <v>0</v>
      </c>
    </row>
    <row r="198" spans="1:14" s="3" customFormat="1" ht="20.25" customHeight="1">
      <c r="A198" s="63" t="s">
        <v>339</v>
      </c>
      <c r="B198" s="102"/>
      <c r="C198" s="104"/>
      <c r="D198" s="104"/>
      <c r="E198" s="59" t="s">
        <v>44</v>
      </c>
      <c r="F198" s="8">
        <v>1.02</v>
      </c>
      <c r="G198" s="11">
        <v>0</v>
      </c>
      <c r="H198" s="11">
        <v>0</v>
      </c>
      <c r="I198" s="12">
        <v>0</v>
      </c>
      <c r="K198" s="19"/>
      <c r="L198" s="19"/>
      <c r="N198" s="51">
        <f t="shared" si="24"/>
        <v>0</v>
      </c>
    </row>
    <row r="199" spans="1:14" ht="20.25" customHeight="1">
      <c r="A199" s="63" t="s">
        <v>340</v>
      </c>
      <c r="B199" s="102"/>
      <c r="C199" s="104"/>
      <c r="D199" s="104"/>
      <c r="E199" s="48" t="s">
        <v>45</v>
      </c>
      <c r="F199" s="46">
        <v>1.04</v>
      </c>
      <c r="G199" s="47">
        <f>G$198*$F199/$F$198</f>
        <v>0</v>
      </c>
      <c r="H199" s="47">
        <f>H$198*$F199/$F$198</f>
        <v>0</v>
      </c>
      <c r="I199" s="45">
        <f>I$198*$F199/$F$198</f>
        <v>0</v>
      </c>
      <c r="N199" s="51">
        <f t="shared" si="24"/>
        <v>0</v>
      </c>
    </row>
    <row r="200" spans="1:14" ht="20.25" customHeight="1">
      <c r="A200" s="63" t="s">
        <v>341</v>
      </c>
      <c r="B200" s="102">
        <v>2.4</v>
      </c>
      <c r="C200" s="104" t="s">
        <v>256</v>
      </c>
      <c r="D200" s="104"/>
      <c r="E200" s="48" t="s">
        <v>43</v>
      </c>
      <c r="F200" s="46">
        <v>1</v>
      </c>
      <c r="G200" s="47">
        <f>G$201*$F200/$F$201</f>
        <v>0</v>
      </c>
      <c r="H200" s="47">
        <f>H$201*$F200/$F$201</f>
        <v>0</v>
      </c>
      <c r="I200" s="45">
        <f>I$201*$F200/$F$201</f>
        <v>0</v>
      </c>
      <c r="N200" s="51">
        <f t="shared" si="24"/>
        <v>0</v>
      </c>
    </row>
    <row r="201" spans="1:14" s="3" customFormat="1" ht="20.25" customHeight="1">
      <c r="A201" s="63" t="s">
        <v>342</v>
      </c>
      <c r="B201" s="102"/>
      <c r="C201" s="104"/>
      <c r="D201" s="104"/>
      <c r="E201" s="59" t="s">
        <v>44</v>
      </c>
      <c r="F201" s="8">
        <v>1.02</v>
      </c>
      <c r="G201" s="11">
        <v>0</v>
      </c>
      <c r="H201" s="11">
        <v>0</v>
      </c>
      <c r="I201" s="12">
        <v>0</v>
      </c>
      <c r="K201" s="19"/>
      <c r="L201" s="19"/>
      <c r="N201" s="51">
        <f t="shared" si="24"/>
        <v>0</v>
      </c>
    </row>
    <row r="202" spans="1:14" ht="20.25" customHeight="1">
      <c r="A202" s="63" t="s">
        <v>343</v>
      </c>
      <c r="B202" s="102"/>
      <c r="C202" s="104"/>
      <c r="D202" s="104"/>
      <c r="E202" s="48" t="s">
        <v>45</v>
      </c>
      <c r="F202" s="46">
        <v>1.04</v>
      </c>
      <c r="G202" s="47">
        <f>G$201*$F202/$F$201</f>
        <v>0</v>
      </c>
      <c r="H202" s="47">
        <f>H$201*$F202/$F$201</f>
        <v>0</v>
      </c>
      <c r="I202" s="45">
        <f>I$201*$F202/$F$201</f>
        <v>0</v>
      </c>
      <c r="N202" s="51">
        <f t="shared" si="24"/>
        <v>0</v>
      </c>
    </row>
    <row r="203" spans="1:14" ht="20.25" customHeight="1">
      <c r="A203" s="63" t="s">
        <v>344</v>
      </c>
      <c r="B203" s="102">
        <v>2.5</v>
      </c>
      <c r="C203" s="104" t="s">
        <v>257</v>
      </c>
      <c r="D203" s="103"/>
      <c r="E203" s="48" t="s">
        <v>43</v>
      </c>
      <c r="F203" s="46">
        <v>1</v>
      </c>
      <c r="G203" s="47">
        <f>G$204*$F203/$F$204</f>
        <v>0</v>
      </c>
      <c r="H203" s="47">
        <f>H$204*$F203/$F$204</f>
        <v>0</v>
      </c>
      <c r="I203" s="45">
        <f>I$204*$F203/$F$204</f>
        <v>0</v>
      </c>
      <c r="N203" s="51">
        <f t="shared" si="24"/>
        <v>0</v>
      </c>
    </row>
    <row r="204" spans="1:14" s="3" customFormat="1" ht="20.25" customHeight="1">
      <c r="A204" s="63" t="s">
        <v>345</v>
      </c>
      <c r="B204" s="102"/>
      <c r="C204" s="103"/>
      <c r="D204" s="103"/>
      <c r="E204" s="59" t="s">
        <v>44</v>
      </c>
      <c r="F204" s="8">
        <v>1.02</v>
      </c>
      <c r="G204" s="11">
        <v>0</v>
      </c>
      <c r="H204" s="11">
        <v>0</v>
      </c>
      <c r="I204" s="12">
        <v>0</v>
      </c>
      <c r="K204" s="19"/>
      <c r="L204" s="19"/>
      <c r="N204" s="51">
        <f t="shared" si="24"/>
        <v>0</v>
      </c>
    </row>
    <row r="205" spans="1:14" ht="20.25" customHeight="1">
      <c r="A205" s="63" t="s">
        <v>346</v>
      </c>
      <c r="B205" s="102"/>
      <c r="C205" s="103"/>
      <c r="D205" s="103"/>
      <c r="E205" s="48" t="s">
        <v>45</v>
      </c>
      <c r="F205" s="46">
        <v>1.04</v>
      </c>
      <c r="G205" s="47">
        <f>G$204*$F205/$F$204</f>
        <v>0</v>
      </c>
      <c r="H205" s="47">
        <f>H$204*$F205/$F$204</f>
        <v>0</v>
      </c>
      <c r="I205" s="45">
        <f>I$204*$F205/$F$204</f>
        <v>0</v>
      </c>
      <c r="N205" s="51">
        <f t="shared" si="24"/>
        <v>0</v>
      </c>
    </row>
    <row r="206" spans="1:14" ht="20.25" customHeight="1">
      <c r="A206" s="63" t="s">
        <v>185</v>
      </c>
      <c r="B206" s="102" t="s">
        <v>54</v>
      </c>
      <c r="C206" s="104" t="s">
        <v>55</v>
      </c>
      <c r="D206" s="104"/>
      <c r="E206" s="48" t="s">
        <v>48</v>
      </c>
      <c r="F206" s="46">
        <v>1</v>
      </c>
      <c r="G206" s="47">
        <f>G$207*$F206/$F$207</f>
        <v>0</v>
      </c>
      <c r="H206" s="47">
        <f>H$207*$F206/$F$207</f>
        <v>490909.0909090909</v>
      </c>
      <c r="I206" s="45">
        <f>I$207*$F206/$F$207</f>
        <v>0</v>
      </c>
      <c r="N206" s="51">
        <f t="shared" si="24"/>
        <v>490909.1</v>
      </c>
    </row>
    <row r="207" spans="1:14" s="3" customFormat="1" ht="20.25" customHeight="1">
      <c r="A207" s="63" t="s">
        <v>186</v>
      </c>
      <c r="B207" s="102"/>
      <c r="C207" s="104"/>
      <c r="D207" s="104"/>
      <c r="E207" s="59" t="s">
        <v>49</v>
      </c>
      <c r="F207" s="8">
        <v>1.1</v>
      </c>
      <c r="G207" s="11">
        <v>0</v>
      </c>
      <c r="H207" s="11">
        <v>540000</v>
      </c>
      <c r="I207" s="12">
        <v>0</v>
      </c>
      <c r="K207" s="19"/>
      <c r="L207" s="19"/>
      <c r="N207" s="51">
        <f t="shared" si="24"/>
        <v>540000</v>
      </c>
    </row>
    <row r="208" spans="1:14" ht="20.25" customHeight="1">
      <c r="A208" s="63" t="s">
        <v>187</v>
      </c>
      <c r="B208" s="102"/>
      <c r="C208" s="104"/>
      <c r="D208" s="104"/>
      <c r="E208" s="48" t="s">
        <v>50</v>
      </c>
      <c r="F208" s="46">
        <v>1.24</v>
      </c>
      <c r="G208" s="47">
        <f aca="true" t="shared" si="25" ref="G208:I209">G$207*$F208/$F$207</f>
        <v>0</v>
      </c>
      <c r="H208" s="47">
        <f t="shared" si="25"/>
        <v>608727.2727272727</v>
      </c>
      <c r="I208" s="45">
        <f t="shared" si="25"/>
        <v>0</v>
      </c>
      <c r="N208" s="51">
        <f t="shared" si="24"/>
        <v>608727.3</v>
      </c>
    </row>
    <row r="209" spans="1:14" ht="20.25" customHeight="1">
      <c r="A209" s="91" t="s">
        <v>188</v>
      </c>
      <c r="B209" s="131"/>
      <c r="C209" s="124"/>
      <c r="D209" s="124"/>
      <c r="E209" s="92" t="s">
        <v>51</v>
      </c>
      <c r="F209" s="93">
        <v>1.39</v>
      </c>
      <c r="G209" s="94">
        <f t="shared" si="25"/>
        <v>0</v>
      </c>
      <c r="H209" s="94">
        <f t="shared" si="25"/>
        <v>682363.6363636364</v>
      </c>
      <c r="I209" s="95">
        <f>I$207*$F209/$F$207</f>
        <v>0</v>
      </c>
      <c r="N209" s="51">
        <f t="shared" si="24"/>
        <v>682363.6</v>
      </c>
    </row>
    <row r="210" spans="1:14" ht="20.25" customHeight="1">
      <c r="A210" s="96" t="s">
        <v>411</v>
      </c>
      <c r="B210" s="102" t="s">
        <v>412</v>
      </c>
      <c r="C210" s="114" t="s">
        <v>413</v>
      </c>
      <c r="D210" s="115"/>
      <c r="E210" s="48" t="s">
        <v>43</v>
      </c>
      <c r="F210" s="46">
        <v>1</v>
      </c>
      <c r="G210" s="47">
        <f>G$211*$F210/$F$211</f>
        <v>0</v>
      </c>
      <c r="H210" s="47">
        <f>H$211*$F210/$F$211</f>
        <v>507042.2535211268</v>
      </c>
      <c r="I210" s="45">
        <f>I$211*$F210/$F$211</f>
        <v>0</v>
      </c>
      <c r="N210" s="51">
        <f t="shared" si="24"/>
        <v>507042.3</v>
      </c>
    </row>
    <row r="211" spans="1:14" s="3" customFormat="1" ht="20.25" customHeight="1">
      <c r="A211" s="96" t="s">
        <v>414</v>
      </c>
      <c r="B211" s="102"/>
      <c r="C211" s="116"/>
      <c r="D211" s="117"/>
      <c r="E211" s="86" t="s">
        <v>44</v>
      </c>
      <c r="F211" s="8">
        <v>1.065</v>
      </c>
      <c r="G211" s="11">
        <v>0</v>
      </c>
      <c r="H211" s="11">
        <v>540000</v>
      </c>
      <c r="I211" s="12">
        <v>0</v>
      </c>
      <c r="J211" s="19"/>
      <c r="K211" s="19"/>
      <c r="L211" s="19"/>
      <c r="N211" s="51">
        <f t="shared" si="24"/>
        <v>540000</v>
      </c>
    </row>
    <row r="212" spans="1:14" ht="20.25" customHeight="1">
      <c r="A212" s="96" t="s">
        <v>415</v>
      </c>
      <c r="B212" s="102"/>
      <c r="C212" s="118"/>
      <c r="D212" s="119"/>
      <c r="E212" s="48" t="s">
        <v>45</v>
      </c>
      <c r="F212" s="46">
        <v>1.13</v>
      </c>
      <c r="G212" s="47">
        <f>G$211*$F212/$F$211</f>
        <v>0</v>
      </c>
      <c r="H212" s="47">
        <f>H$211*$F212/$F$211</f>
        <v>572957.7464788733</v>
      </c>
      <c r="I212" s="45">
        <f>I$211*$F212/$F$211</f>
        <v>0</v>
      </c>
      <c r="N212" s="51">
        <f t="shared" si="24"/>
        <v>572957.7</v>
      </c>
    </row>
    <row r="213" spans="1:14" ht="20.25" customHeight="1">
      <c r="A213" s="96" t="s">
        <v>416</v>
      </c>
      <c r="B213" s="120" t="s">
        <v>417</v>
      </c>
      <c r="C213" s="116" t="s">
        <v>418</v>
      </c>
      <c r="D213" s="117"/>
      <c r="E213" s="88" t="s">
        <v>43</v>
      </c>
      <c r="F213" s="89">
        <v>1</v>
      </c>
      <c r="G213" s="87">
        <f>G$214*$F213/$F$214</f>
        <v>0</v>
      </c>
      <c r="H213" s="87">
        <f>H$214*$F213/$F$214</f>
        <v>507042.2535211268</v>
      </c>
      <c r="I213" s="90">
        <f>I$214*$F213/$F$214</f>
        <v>0</v>
      </c>
      <c r="N213" s="51">
        <f t="shared" si="24"/>
        <v>507042.3</v>
      </c>
    </row>
    <row r="214" spans="1:14" s="3" customFormat="1" ht="20.25" customHeight="1">
      <c r="A214" s="96" t="s">
        <v>419</v>
      </c>
      <c r="B214" s="102"/>
      <c r="C214" s="116"/>
      <c r="D214" s="117"/>
      <c r="E214" s="86" t="s">
        <v>44</v>
      </c>
      <c r="F214" s="8">
        <v>1.065</v>
      </c>
      <c r="G214" s="11">
        <v>0</v>
      </c>
      <c r="H214" s="11">
        <v>540000</v>
      </c>
      <c r="I214" s="12">
        <v>0</v>
      </c>
      <c r="J214" s="19"/>
      <c r="K214" s="19"/>
      <c r="L214" s="19"/>
      <c r="N214" s="51">
        <f t="shared" si="24"/>
        <v>540000</v>
      </c>
    </row>
    <row r="215" spans="1:14" ht="20.25" customHeight="1" thickBot="1">
      <c r="A215" s="97" t="s">
        <v>420</v>
      </c>
      <c r="B215" s="121"/>
      <c r="C215" s="122"/>
      <c r="D215" s="123"/>
      <c r="E215" s="9" t="s">
        <v>45</v>
      </c>
      <c r="F215" s="10">
        <v>1.13</v>
      </c>
      <c r="G215" s="17">
        <f>G$214*$F215/$F$214</f>
        <v>0</v>
      </c>
      <c r="H215" s="17">
        <f>H$214*$F215/$F$214</f>
        <v>572957.7464788733</v>
      </c>
      <c r="I215" s="18">
        <f>I$214*$F215/$F$214</f>
        <v>0</v>
      </c>
      <c r="N215" s="73">
        <f t="shared" si="24"/>
        <v>572957.7</v>
      </c>
    </row>
    <row r="217" spans="1:15" ht="20.25" customHeight="1">
      <c r="A217" s="74"/>
      <c r="K217" s="75"/>
      <c r="L217" s="75"/>
      <c r="O217" s="76"/>
    </row>
    <row r="218" spans="1:15" ht="20.25" customHeight="1">
      <c r="A218" s="74"/>
      <c r="C218" s="109" t="s">
        <v>194</v>
      </c>
      <c r="D218" s="109"/>
      <c r="E218" s="109"/>
      <c r="F218" s="109"/>
      <c r="G218" s="109"/>
      <c r="H218" s="109"/>
      <c r="K218" s="75"/>
      <c r="L218" s="75"/>
      <c r="O218" s="76"/>
    </row>
    <row r="219" spans="1:15" ht="20.25" customHeight="1">
      <c r="A219" s="74"/>
      <c r="C219" s="110" t="s">
        <v>410</v>
      </c>
      <c r="D219" s="110"/>
      <c r="E219" s="110"/>
      <c r="F219" s="110"/>
      <c r="G219" s="110"/>
      <c r="H219" s="110"/>
      <c r="K219" s="75"/>
      <c r="L219" s="75"/>
      <c r="O219" s="76"/>
    </row>
    <row r="220" spans="1:15" ht="20.25" customHeight="1">
      <c r="A220" s="74"/>
      <c r="C220" s="108" t="s">
        <v>79</v>
      </c>
      <c r="D220" s="108"/>
      <c r="E220" s="108"/>
      <c r="F220" s="108"/>
      <c r="G220" s="108"/>
      <c r="H220" s="108"/>
      <c r="K220" s="75"/>
      <c r="L220" s="75"/>
      <c r="O220" s="76"/>
    </row>
    <row r="221" spans="1:15" ht="20.25" customHeight="1" thickBot="1">
      <c r="A221" s="74"/>
      <c r="K221" s="75"/>
      <c r="L221" s="75"/>
      <c r="O221" s="76"/>
    </row>
    <row r="222" spans="1:15" ht="45.75" customHeight="1">
      <c r="A222" s="74"/>
      <c r="C222" s="30" t="s">
        <v>195</v>
      </c>
      <c r="D222" s="31" t="s">
        <v>196</v>
      </c>
      <c r="E222" s="31" t="s">
        <v>197</v>
      </c>
      <c r="F222" s="32" t="s">
        <v>198</v>
      </c>
      <c r="G222" s="31" t="s">
        <v>199</v>
      </c>
      <c r="H222" s="33" t="s">
        <v>200</v>
      </c>
      <c r="K222" s="75"/>
      <c r="L222" s="75"/>
      <c r="O222" s="76"/>
    </row>
    <row r="223" spans="1:15" ht="20.25" customHeight="1">
      <c r="A223" s="24" t="s">
        <v>189</v>
      </c>
      <c r="C223" s="68">
        <v>1</v>
      </c>
      <c r="D223" s="25" t="s">
        <v>71</v>
      </c>
      <c r="E223" s="25" t="s">
        <v>72</v>
      </c>
      <c r="F223" s="34">
        <v>13209</v>
      </c>
      <c r="G223" s="56">
        <v>1.02</v>
      </c>
      <c r="H223" s="58">
        <f>F223*G223</f>
        <v>13473.18</v>
      </c>
      <c r="K223" s="75"/>
      <c r="L223" s="75"/>
      <c r="N223" s="77">
        <f>ROUND(F223,1)</f>
        <v>13209</v>
      </c>
      <c r="O223" s="76"/>
    </row>
    <row r="224" spans="1:15" ht="20.25" customHeight="1">
      <c r="A224" s="24" t="s">
        <v>190</v>
      </c>
      <c r="C224" s="68">
        <v>2</v>
      </c>
      <c r="D224" s="25" t="s">
        <v>201</v>
      </c>
      <c r="E224" s="25" t="s">
        <v>72</v>
      </c>
      <c r="F224" s="34">
        <v>11227.25</v>
      </c>
      <c r="G224" s="56">
        <v>1.03</v>
      </c>
      <c r="H224" s="58">
        <f>F224*G224</f>
        <v>11564.067500000001</v>
      </c>
      <c r="K224" s="75"/>
      <c r="L224" s="75"/>
      <c r="N224" s="77">
        <f>ROUND(F224,1)</f>
        <v>11227.3</v>
      </c>
      <c r="O224" s="76"/>
    </row>
    <row r="225" spans="1:15" ht="20.25" customHeight="1">
      <c r="A225" s="24" t="s">
        <v>191</v>
      </c>
      <c r="C225" s="68">
        <v>3</v>
      </c>
      <c r="D225" s="25" t="s">
        <v>73</v>
      </c>
      <c r="E225" s="25" t="s">
        <v>74</v>
      </c>
      <c r="F225" s="34">
        <v>1864</v>
      </c>
      <c r="G225" s="56">
        <v>1.05</v>
      </c>
      <c r="H225" s="58">
        <f>F225*G225</f>
        <v>1957.2</v>
      </c>
      <c r="K225" s="75"/>
      <c r="L225" s="75"/>
      <c r="N225" s="77">
        <f>ROUND(F225,1)</f>
        <v>1864</v>
      </c>
      <c r="O225" s="76"/>
    </row>
    <row r="226" spans="1:15" ht="20.25" customHeight="1" thickBot="1">
      <c r="A226" s="24" t="s">
        <v>192</v>
      </c>
      <c r="C226" s="70">
        <v>4</v>
      </c>
      <c r="D226" s="27" t="s">
        <v>75</v>
      </c>
      <c r="E226" s="27" t="s">
        <v>72</v>
      </c>
      <c r="F226" s="35">
        <v>0</v>
      </c>
      <c r="G226" s="57">
        <v>0</v>
      </c>
      <c r="H226" s="72">
        <f>F226*G226</f>
        <v>0</v>
      </c>
      <c r="K226" s="75"/>
      <c r="L226" s="75"/>
      <c r="N226" s="77">
        <f>ROUND(F226,1)</f>
        <v>0</v>
      </c>
      <c r="O226" s="76"/>
    </row>
    <row r="227" spans="1:15" ht="20.25" customHeight="1">
      <c r="A227" s="74"/>
      <c r="K227" s="75"/>
      <c r="L227" s="75"/>
      <c r="O227" s="76"/>
    </row>
    <row r="228" spans="1:15" ht="20.25" customHeight="1">
      <c r="A228" s="74"/>
      <c r="C228" s="111" t="s">
        <v>352</v>
      </c>
      <c r="D228" s="111"/>
      <c r="E228" s="111"/>
      <c r="F228" s="111"/>
      <c r="G228" s="111"/>
      <c r="H228" s="111"/>
      <c r="K228" s="75"/>
      <c r="L228" s="75"/>
      <c r="O228" s="76"/>
    </row>
    <row r="229" spans="1:15" ht="20.25" customHeight="1">
      <c r="A229" s="74"/>
      <c r="C229" s="112" t="s">
        <v>410</v>
      </c>
      <c r="D229" s="112"/>
      <c r="E229" s="112"/>
      <c r="F229" s="112"/>
      <c r="G229" s="112"/>
      <c r="H229" s="112"/>
      <c r="K229" s="75"/>
      <c r="L229" s="75"/>
      <c r="O229" s="76"/>
    </row>
    <row r="230" spans="1:15" ht="20.25" customHeight="1">
      <c r="A230" s="74"/>
      <c r="C230" s="108" t="s">
        <v>79</v>
      </c>
      <c r="D230" s="108"/>
      <c r="E230" s="108"/>
      <c r="F230" s="108"/>
      <c r="G230" s="108"/>
      <c r="H230" s="108"/>
      <c r="K230" s="75"/>
      <c r="L230" s="75"/>
      <c r="O230" s="76"/>
    </row>
    <row r="231" spans="1:15" ht="20.25" customHeight="1" thickBot="1">
      <c r="A231" s="74"/>
      <c r="K231" s="75"/>
      <c r="L231" s="75"/>
      <c r="O231" s="76"/>
    </row>
    <row r="232" spans="1:15" ht="45.75" customHeight="1">
      <c r="A232" s="74"/>
      <c r="C232" s="30" t="s">
        <v>195</v>
      </c>
      <c r="D232" s="31" t="s">
        <v>196</v>
      </c>
      <c r="E232" s="31" t="s">
        <v>197</v>
      </c>
      <c r="F232" s="32" t="s">
        <v>198</v>
      </c>
      <c r="G232" s="31" t="s">
        <v>199</v>
      </c>
      <c r="H232" s="33" t="s">
        <v>200</v>
      </c>
      <c r="K232" s="75"/>
      <c r="L232" s="75"/>
      <c r="O232" s="76"/>
    </row>
    <row r="233" spans="1:15" ht="20.25" customHeight="1">
      <c r="A233" s="24" t="s">
        <v>353</v>
      </c>
      <c r="C233" s="68">
        <v>1</v>
      </c>
      <c r="D233" s="25" t="s">
        <v>71</v>
      </c>
      <c r="E233" s="25" t="s">
        <v>72</v>
      </c>
      <c r="F233" s="34">
        <v>13209</v>
      </c>
      <c r="G233" s="56">
        <v>1.02</v>
      </c>
      <c r="H233" s="58">
        <f>F233*G233</f>
        <v>13473.18</v>
      </c>
      <c r="K233" s="75"/>
      <c r="L233" s="75"/>
      <c r="N233" s="77">
        <f>ROUND(F233,1)</f>
        <v>13209</v>
      </c>
      <c r="O233" s="76"/>
    </row>
    <row r="234" spans="1:15" ht="20.25" customHeight="1">
      <c r="A234" s="24" t="s">
        <v>354</v>
      </c>
      <c r="C234" s="68">
        <v>2</v>
      </c>
      <c r="D234" s="25" t="s">
        <v>201</v>
      </c>
      <c r="E234" s="25" t="s">
        <v>72</v>
      </c>
      <c r="F234" s="34">
        <v>11227.25</v>
      </c>
      <c r="G234" s="56">
        <v>1.03</v>
      </c>
      <c r="H234" s="58">
        <f>F234*G234</f>
        <v>11564.067500000001</v>
      </c>
      <c r="K234" s="75"/>
      <c r="L234" s="75"/>
      <c r="N234" s="77">
        <f>ROUND(F234,1)</f>
        <v>11227.3</v>
      </c>
      <c r="O234" s="76"/>
    </row>
    <row r="235" spans="1:15" ht="20.25" customHeight="1">
      <c r="A235" s="24" t="s">
        <v>355</v>
      </c>
      <c r="C235" s="68">
        <v>3</v>
      </c>
      <c r="D235" s="25" t="s">
        <v>73</v>
      </c>
      <c r="E235" s="25" t="s">
        <v>74</v>
      </c>
      <c r="F235" s="34">
        <v>1864</v>
      </c>
      <c r="G235" s="56">
        <v>1.05</v>
      </c>
      <c r="H235" s="58">
        <f>F235*G235</f>
        <v>1957.2</v>
      </c>
      <c r="K235" s="75"/>
      <c r="L235" s="75"/>
      <c r="N235" s="77">
        <f>ROUND(F235,1)</f>
        <v>1864</v>
      </c>
      <c r="O235" s="76"/>
    </row>
    <row r="236" spans="1:15" ht="20.25" customHeight="1" thickBot="1">
      <c r="A236" s="24" t="s">
        <v>356</v>
      </c>
      <c r="C236" s="70">
        <v>4</v>
      </c>
      <c r="D236" s="27" t="s">
        <v>75</v>
      </c>
      <c r="E236" s="27" t="s">
        <v>72</v>
      </c>
      <c r="F236" s="35">
        <v>0</v>
      </c>
      <c r="G236" s="57">
        <v>0</v>
      </c>
      <c r="H236" s="72">
        <f>F236*G236</f>
        <v>0</v>
      </c>
      <c r="K236" s="75"/>
      <c r="L236" s="75"/>
      <c r="N236" s="77">
        <f>ROUND(F236,1)</f>
        <v>0</v>
      </c>
      <c r="O236" s="76"/>
    </row>
    <row r="237" spans="1:15" ht="20.25" customHeight="1">
      <c r="A237" s="74"/>
      <c r="K237" s="75"/>
      <c r="L237" s="75"/>
      <c r="O237" s="76"/>
    </row>
    <row r="238" spans="1:15" ht="20.25" customHeight="1">
      <c r="A238" s="74"/>
      <c r="C238" s="111" t="s">
        <v>357</v>
      </c>
      <c r="D238" s="111"/>
      <c r="E238" s="111"/>
      <c r="F238" s="111"/>
      <c r="G238" s="111"/>
      <c r="H238" s="111"/>
      <c r="K238" s="75"/>
      <c r="L238" s="75"/>
      <c r="O238" s="76"/>
    </row>
    <row r="239" spans="1:15" ht="20.25" customHeight="1" thickBot="1">
      <c r="A239" s="74"/>
      <c r="K239" s="75"/>
      <c r="L239" s="75"/>
      <c r="O239" s="76"/>
    </row>
    <row r="240" spans="1:15" ht="45.75" customHeight="1">
      <c r="A240" s="74"/>
      <c r="C240" s="30" t="s">
        <v>195</v>
      </c>
      <c r="D240" s="31" t="s">
        <v>196</v>
      </c>
      <c r="E240" s="31" t="s">
        <v>197</v>
      </c>
      <c r="F240" s="32" t="s">
        <v>358</v>
      </c>
      <c r="G240" s="31" t="s">
        <v>199</v>
      </c>
      <c r="H240" s="33" t="s">
        <v>200</v>
      </c>
      <c r="K240" s="75"/>
      <c r="L240" s="75"/>
      <c r="O240" s="76"/>
    </row>
    <row r="241" spans="1:15" ht="20.25" customHeight="1">
      <c r="A241" s="24" t="s">
        <v>359</v>
      </c>
      <c r="C241" s="68">
        <v>1</v>
      </c>
      <c r="D241" s="25" t="s">
        <v>71</v>
      </c>
      <c r="E241" s="25" t="s">
        <v>72</v>
      </c>
      <c r="F241" s="78">
        <f>F223-F233</f>
        <v>0</v>
      </c>
      <c r="G241" s="79">
        <v>1.02</v>
      </c>
      <c r="H241" s="80">
        <f>F241*G241</f>
        <v>0</v>
      </c>
      <c r="K241" s="75"/>
      <c r="L241" s="75"/>
      <c r="N241" s="77">
        <f>ROUND(F241,1)</f>
        <v>0</v>
      </c>
      <c r="O241" s="76"/>
    </row>
    <row r="242" spans="1:15" ht="20.25" customHeight="1">
      <c r="A242" s="24" t="s">
        <v>360</v>
      </c>
      <c r="C242" s="68">
        <v>2</v>
      </c>
      <c r="D242" s="25" t="s">
        <v>201</v>
      </c>
      <c r="E242" s="25" t="s">
        <v>72</v>
      </c>
      <c r="F242" s="78">
        <f>F224-F234</f>
        <v>0</v>
      </c>
      <c r="G242" s="79">
        <v>1.03</v>
      </c>
      <c r="H242" s="80">
        <f>F242*G242</f>
        <v>0</v>
      </c>
      <c r="K242" s="75"/>
      <c r="L242" s="75"/>
      <c r="N242" s="77">
        <f>ROUND(F242,1)</f>
        <v>0</v>
      </c>
      <c r="O242" s="76"/>
    </row>
    <row r="243" spans="1:15" ht="20.25" customHeight="1">
      <c r="A243" s="24" t="s">
        <v>361</v>
      </c>
      <c r="C243" s="68">
        <v>3</v>
      </c>
      <c r="D243" s="25" t="s">
        <v>73</v>
      </c>
      <c r="E243" s="25" t="s">
        <v>74</v>
      </c>
      <c r="F243" s="78">
        <f>F225-F235</f>
        <v>0</v>
      </c>
      <c r="G243" s="79">
        <v>1.05</v>
      </c>
      <c r="H243" s="80">
        <f>F243*G243</f>
        <v>0</v>
      </c>
      <c r="K243" s="75"/>
      <c r="L243" s="75"/>
      <c r="N243" s="77">
        <f>ROUND(F243,1)</f>
        <v>0</v>
      </c>
      <c r="O243" s="76"/>
    </row>
    <row r="244" spans="1:15" ht="20.25" customHeight="1" thickBot="1">
      <c r="A244" s="24" t="s">
        <v>362</v>
      </c>
      <c r="C244" s="70">
        <v>4</v>
      </c>
      <c r="D244" s="27" t="s">
        <v>75</v>
      </c>
      <c r="E244" s="27" t="s">
        <v>72</v>
      </c>
      <c r="F244" s="83">
        <f>F226-F236</f>
        <v>0</v>
      </c>
      <c r="G244" s="81">
        <v>0</v>
      </c>
      <c r="H244" s="82">
        <f>F244*G244</f>
        <v>0</v>
      </c>
      <c r="K244" s="75"/>
      <c r="L244" s="75"/>
      <c r="N244" s="77">
        <f>ROUND(F244,1)</f>
        <v>0</v>
      </c>
      <c r="O244" s="76"/>
    </row>
    <row r="245" spans="1:15" ht="20.25" customHeight="1">
      <c r="A245" s="19"/>
      <c r="K245" s="75"/>
      <c r="L245" s="75"/>
      <c r="O245" s="76"/>
    </row>
    <row r="246" spans="1:15" ht="20.25" customHeight="1">
      <c r="A246" s="19"/>
      <c r="C246" s="109" t="s">
        <v>208</v>
      </c>
      <c r="D246" s="109"/>
      <c r="E246" s="109"/>
      <c r="F246" s="109"/>
      <c r="G246" s="109"/>
      <c r="H246" s="109"/>
      <c r="K246" s="75"/>
      <c r="L246" s="75"/>
      <c r="O246" s="76"/>
    </row>
    <row r="247" spans="1:15" ht="20.25" customHeight="1">
      <c r="A247" s="19"/>
      <c r="C247" s="113" t="s">
        <v>206</v>
      </c>
      <c r="D247" s="113"/>
      <c r="E247" s="113"/>
      <c r="F247" s="113"/>
      <c r="G247" s="113"/>
      <c r="H247" s="113"/>
      <c r="K247" s="75"/>
      <c r="L247" s="75"/>
      <c r="O247" s="76"/>
    </row>
    <row r="248" spans="1:15" ht="20.25" customHeight="1">
      <c r="A248" s="19"/>
      <c r="C248" s="108" t="s">
        <v>79</v>
      </c>
      <c r="D248" s="108"/>
      <c r="E248" s="108"/>
      <c r="F248" s="108"/>
      <c r="G248" s="108"/>
      <c r="H248" s="108"/>
      <c r="K248" s="75"/>
      <c r="L248" s="75"/>
      <c r="O248" s="76"/>
    </row>
    <row r="249" spans="1:15" ht="20.25" customHeight="1" thickBot="1">
      <c r="A249" s="19"/>
      <c r="C249" s="71"/>
      <c r="D249" s="71"/>
      <c r="E249" s="71"/>
      <c r="F249" s="71"/>
      <c r="G249" s="71"/>
      <c r="H249" s="71"/>
      <c r="K249" s="75"/>
      <c r="L249" s="75"/>
      <c r="O249" s="76"/>
    </row>
    <row r="250" spans="1:15" ht="28.5" customHeight="1" thickBot="1">
      <c r="A250" s="19"/>
      <c r="C250" s="38" t="s">
        <v>0</v>
      </c>
      <c r="D250" s="39" t="s">
        <v>209</v>
      </c>
      <c r="E250" s="39" t="s">
        <v>197</v>
      </c>
      <c r="F250" s="39"/>
      <c r="G250" s="39" t="s">
        <v>205</v>
      </c>
      <c r="H250" s="40"/>
      <c r="K250" s="75"/>
      <c r="L250" s="75"/>
      <c r="O250" s="76"/>
    </row>
    <row r="251" spans="1:15" ht="20.25" customHeight="1">
      <c r="A251" s="21" t="s">
        <v>203</v>
      </c>
      <c r="C251" s="41">
        <v>1</v>
      </c>
      <c r="D251" s="25" t="s">
        <v>210</v>
      </c>
      <c r="E251" s="69" t="s">
        <v>202</v>
      </c>
      <c r="F251" s="36"/>
      <c r="G251" s="43">
        <v>10</v>
      </c>
      <c r="H251" s="26"/>
      <c r="K251" s="75"/>
      <c r="L251" s="75"/>
      <c r="N251" s="52">
        <f>G251</f>
        <v>10</v>
      </c>
      <c r="O251" s="76"/>
    </row>
    <row r="252" spans="1:15" ht="20.25" customHeight="1" thickBot="1">
      <c r="A252" s="21" t="s">
        <v>204</v>
      </c>
      <c r="C252" s="42">
        <v>2</v>
      </c>
      <c r="D252" s="27" t="s">
        <v>207</v>
      </c>
      <c r="E252" s="23" t="s">
        <v>211</v>
      </c>
      <c r="F252" s="37"/>
      <c r="G252" s="44">
        <v>30000</v>
      </c>
      <c r="H252" s="28"/>
      <c r="K252" s="75"/>
      <c r="L252" s="75"/>
      <c r="N252" s="53">
        <f>G252</f>
        <v>30000</v>
      </c>
      <c r="O252" s="76"/>
    </row>
    <row r="253" spans="1:15" ht="20.25" customHeight="1">
      <c r="A253" s="19"/>
      <c r="K253" s="75"/>
      <c r="L253" s="75"/>
      <c r="O253" s="76"/>
    </row>
  </sheetData>
  <sheetProtection/>
  <mergeCells count="127">
    <mergeCell ref="D19:D28"/>
    <mergeCell ref="B3:I3"/>
    <mergeCell ref="B78:B85"/>
    <mergeCell ref="C78:C85"/>
    <mergeCell ref="D78:D85"/>
    <mergeCell ref="B86:B93"/>
    <mergeCell ref="C86:C93"/>
    <mergeCell ref="D86:D93"/>
    <mergeCell ref="D9:D18"/>
    <mergeCell ref="B1:I1"/>
    <mergeCell ref="B2:I2"/>
    <mergeCell ref="B4:I4"/>
    <mergeCell ref="B9:B18"/>
    <mergeCell ref="C9:C18"/>
    <mergeCell ref="B29:B38"/>
    <mergeCell ref="C29:C38"/>
    <mergeCell ref="B39:B48"/>
    <mergeCell ref="C39:C48"/>
    <mergeCell ref="B19:B28"/>
    <mergeCell ref="C19:C28"/>
    <mergeCell ref="B62:B69"/>
    <mergeCell ref="C62:C69"/>
    <mergeCell ref="B70:B77"/>
    <mergeCell ref="B132:B134"/>
    <mergeCell ref="C132:D134"/>
    <mergeCell ref="D49:D52"/>
    <mergeCell ref="B49:B52"/>
    <mergeCell ref="C49:C52"/>
    <mergeCell ref="B109:B111"/>
    <mergeCell ref="D94:D96"/>
    <mergeCell ref="B97:B100"/>
    <mergeCell ref="C112:D114"/>
    <mergeCell ref="C115:D117"/>
    <mergeCell ref="C118:D120"/>
    <mergeCell ref="C97:D100"/>
    <mergeCell ref="D29:D38"/>
    <mergeCell ref="D39:D48"/>
    <mergeCell ref="B206:B209"/>
    <mergeCell ref="C53:C61"/>
    <mergeCell ref="B53:B61"/>
    <mergeCell ref="B106:B108"/>
    <mergeCell ref="B118:B120"/>
    <mergeCell ref="B135:B137"/>
    <mergeCell ref="C135:D137"/>
    <mergeCell ref="B122:B125"/>
    <mergeCell ref="B154:B156"/>
    <mergeCell ref="C154:D156"/>
    <mergeCell ref="C131:I131"/>
    <mergeCell ref="B138:B140"/>
    <mergeCell ref="C138:D140"/>
    <mergeCell ref="B141:B143"/>
    <mergeCell ref="B145:B147"/>
    <mergeCell ref="C145:D147"/>
    <mergeCell ref="B148:B150"/>
    <mergeCell ref="C148:D150"/>
    <mergeCell ref="B191:B193"/>
    <mergeCell ref="B112:B114"/>
    <mergeCell ref="B115:B117"/>
    <mergeCell ref="C122:D125"/>
    <mergeCell ref="C126:D129"/>
    <mergeCell ref="D53:D61"/>
    <mergeCell ref="B151:B153"/>
    <mergeCell ref="C130:I130"/>
    <mergeCell ref="C151:D153"/>
    <mergeCell ref="C141:D143"/>
    <mergeCell ref="B126:B129"/>
    <mergeCell ref="B103:B105"/>
    <mergeCell ref="B94:B96"/>
    <mergeCell ref="C101:I101"/>
    <mergeCell ref="C102:I102"/>
    <mergeCell ref="C121:I121"/>
    <mergeCell ref="C103:D105"/>
    <mergeCell ref="C106:D108"/>
    <mergeCell ref="C109:D111"/>
    <mergeCell ref="C94:C96"/>
    <mergeCell ref="C144:I144"/>
    <mergeCell ref="C164:D166"/>
    <mergeCell ref="C157:I157"/>
    <mergeCell ref="C70:C77"/>
    <mergeCell ref="D70:D77"/>
    <mergeCell ref="D62:D69"/>
    <mergeCell ref="B203:B205"/>
    <mergeCell ref="B200:B202"/>
    <mergeCell ref="C200:D202"/>
    <mergeCell ref="C203:D205"/>
    <mergeCell ref="C194:D196"/>
    <mergeCell ref="C197:D199"/>
    <mergeCell ref="B181:B183"/>
    <mergeCell ref="C181:D183"/>
    <mergeCell ref="B167:B169"/>
    <mergeCell ref="B194:B196"/>
    <mergeCell ref="C191:D193"/>
    <mergeCell ref="B170:B172"/>
    <mergeCell ref="C167:D169"/>
    <mergeCell ref="C170:D172"/>
    <mergeCell ref="C173:I173"/>
    <mergeCell ref="C174:I174"/>
    <mergeCell ref="B210:B212"/>
    <mergeCell ref="C210:D212"/>
    <mergeCell ref="B213:B215"/>
    <mergeCell ref="C213:D215"/>
    <mergeCell ref="B158:B160"/>
    <mergeCell ref="C158:D160"/>
    <mergeCell ref="B161:B163"/>
    <mergeCell ref="C161:D163"/>
    <mergeCell ref="B164:B166"/>
    <mergeCell ref="C206:D209"/>
    <mergeCell ref="C248:H248"/>
    <mergeCell ref="C218:H218"/>
    <mergeCell ref="C219:H219"/>
    <mergeCell ref="C220:H220"/>
    <mergeCell ref="C228:H228"/>
    <mergeCell ref="C229:H229"/>
    <mergeCell ref="C230:H230"/>
    <mergeCell ref="C246:H246"/>
    <mergeCell ref="C247:H247"/>
    <mergeCell ref="C238:H238"/>
    <mergeCell ref="B175:B177"/>
    <mergeCell ref="C175:D177"/>
    <mergeCell ref="B187:B189"/>
    <mergeCell ref="C187:D189"/>
    <mergeCell ref="C184:D186"/>
    <mergeCell ref="B197:B199"/>
    <mergeCell ref="B184:B186"/>
    <mergeCell ref="C190:I190"/>
    <mergeCell ref="B178:B180"/>
    <mergeCell ref="C178:D180"/>
  </mergeCells>
  <dataValidations count="1">
    <dataValidation allowBlank="1" showErrorMessage="1" sqref="A223:A226 A233:A236 A241:A244"/>
  </dataValidations>
  <printOptions/>
  <pageMargins left="0.43" right="0.24" top="0.36" bottom="0.43"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07"/>
  <sheetViews>
    <sheetView zoomScale="86" zoomScaleNormal="86" zoomScalePageLayoutView="0" workbookViewId="0" topLeftCell="B1">
      <selection activeCell="B2" sqref="B2:I2"/>
    </sheetView>
  </sheetViews>
  <sheetFormatPr defaultColWidth="8.796875" defaultRowHeight="20.25" customHeight="1"/>
  <cols>
    <col min="1" max="1" width="12" style="1" hidden="1" customWidth="1"/>
    <col min="2" max="2" width="6.59765625" style="4" customWidth="1"/>
    <col min="3" max="3" width="9.3984375" style="4" customWidth="1"/>
    <col min="4" max="4" width="34.3984375" style="1" customWidth="1"/>
    <col min="5" max="5" width="6.09765625" style="1" customWidth="1"/>
    <col min="6" max="6" width="6.5" style="2" customWidth="1"/>
    <col min="7" max="7" width="10.09765625" style="1" bestFit="1" customWidth="1"/>
    <col min="8" max="8" width="10.69921875" style="1" bestFit="1" customWidth="1"/>
    <col min="9" max="9" width="9.69921875" style="1" customWidth="1"/>
    <col min="10" max="12" width="9.69921875" style="19" hidden="1" customWidth="1"/>
    <col min="13" max="13" width="2.69921875" style="1" customWidth="1"/>
    <col min="14" max="14" width="11.5" style="49" customWidth="1"/>
    <col min="15" max="16384" width="9" style="1" customWidth="1"/>
  </cols>
  <sheetData>
    <row r="1" spans="2:9" ht="23.25" customHeight="1">
      <c r="B1" s="109" t="s">
        <v>78</v>
      </c>
      <c r="C1" s="109"/>
      <c r="D1" s="109"/>
      <c r="E1" s="109"/>
      <c r="F1" s="109"/>
      <c r="G1" s="109"/>
      <c r="H1" s="109"/>
      <c r="I1" s="109"/>
    </row>
    <row r="2" spans="2:9" ht="23.25" customHeight="1">
      <c r="B2" s="113" t="s">
        <v>193</v>
      </c>
      <c r="C2" s="113"/>
      <c r="D2" s="113"/>
      <c r="E2" s="113"/>
      <c r="F2" s="113"/>
      <c r="G2" s="113"/>
      <c r="H2" s="113"/>
      <c r="I2" s="113"/>
    </row>
    <row r="3" spans="2:9" ht="23.25" customHeight="1">
      <c r="B3" s="113" t="s">
        <v>409</v>
      </c>
      <c r="C3" s="113"/>
      <c r="D3" s="113"/>
      <c r="E3" s="113"/>
      <c r="F3" s="113"/>
      <c r="G3" s="113"/>
      <c r="H3" s="113"/>
      <c r="I3" s="113"/>
    </row>
    <row r="4" spans="2:9" ht="23.25" customHeight="1">
      <c r="B4" s="138" t="s">
        <v>79</v>
      </c>
      <c r="C4" s="138"/>
      <c r="D4" s="138"/>
      <c r="E4" s="138"/>
      <c r="F4" s="138"/>
      <c r="G4" s="138"/>
      <c r="H4" s="138"/>
      <c r="I4" s="138"/>
    </row>
    <row r="5" ht="9.75" customHeight="1" thickBot="1"/>
    <row r="6" spans="1:14" s="6" customFormat="1" ht="76.5" customHeight="1">
      <c r="A6" s="60" t="s">
        <v>347</v>
      </c>
      <c r="B6" s="65" t="s">
        <v>0</v>
      </c>
      <c r="C6" s="5" t="s">
        <v>76</v>
      </c>
      <c r="D6" s="14" t="s">
        <v>2</v>
      </c>
      <c r="E6" s="5" t="s">
        <v>77</v>
      </c>
      <c r="F6" s="15" t="s">
        <v>59</v>
      </c>
      <c r="G6" s="54" t="s">
        <v>405</v>
      </c>
      <c r="H6" s="54" t="s">
        <v>406</v>
      </c>
      <c r="I6" s="66" t="s">
        <v>404</v>
      </c>
      <c r="J6" s="20"/>
      <c r="K6" s="20"/>
      <c r="L6" s="20"/>
      <c r="N6" s="50" t="s">
        <v>350</v>
      </c>
    </row>
    <row r="7" spans="1:14" s="6" customFormat="1" ht="23.25" customHeight="1">
      <c r="A7" s="61"/>
      <c r="B7" s="67" t="s">
        <v>3</v>
      </c>
      <c r="C7" s="13" t="s">
        <v>4</v>
      </c>
      <c r="D7" s="13" t="s">
        <v>5</v>
      </c>
      <c r="E7" s="13" t="s">
        <v>6</v>
      </c>
      <c r="F7" s="13" t="s">
        <v>7</v>
      </c>
      <c r="G7" s="13" t="s">
        <v>8</v>
      </c>
      <c r="H7" s="13" t="s">
        <v>9</v>
      </c>
      <c r="I7" s="16" t="s">
        <v>70</v>
      </c>
      <c r="J7" s="20"/>
      <c r="K7" s="20"/>
      <c r="L7" s="20"/>
      <c r="N7" s="55" t="s">
        <v>351</v>
      </c>
    </row>
    <row r="8" spans="1:14" s="6" customFormat="1" ht="53.25" customHeight="1">
      <c r="A8" s="62" t="s">
        <v>348</v>
      </c>
      <c r="B8" s="67" t="s">
        <v>1</v>
      </c>
      <c r="C8" s="7" t="s">
        <v>259</v>
      </c>
      <c r="D8" s="13" t="s">
        <v>349</v>
      </c>
      <c r="E8" s="13"/>
      <c r="F8" s="13"/>
      <c r="G8" s="13">
        <v>1</v>
      </c>
      <c r="H8" s="13">
        <v>2</v>
      </c>
      <c r="I8" s="16">
        <v>3</v>
      </c>
      <c r="J8" s="20"/>
      <c r="K8" s="20"/>
      <c r="L8" s="20"/>
      <c r="N8" s="29">
        <v>2</v>
      </c>
    </row>
    <row r="9" spans="1:14" ht="20.25" customHeight="1">
      <c r="A9" s="63" t="s">
        <v>80</v>
      </c>
      <c r="B9" s="102">
        <v>1</v>
      </c>
      <c r="C9" s="103" t="s">
        <v>20</v>
      </c>
      <c r="D9" s="139" t="s">
        <v>60</v>
      </c>
      <c r="E9" s="48" t="s">
        <v>10</v>
      </c>
      <c r="F9" s="46">
        <v>1</v>
      </c>
      <c r="G9" s="47">
        <f>G$13*$F9/$F$13</f>
        <v>0</v>
      </c>
      <c r="H9" s="47">
        <f aca="true" t="shared" si="0" ref="H9:I18">H$13*$F9/$F$13</f>
        <v>151284.86842105264</v>
      </c>
      <c r="I9" s="45">
        <f t="shared" si="0"/>
        <v>0</v>
      </c>
      <c r="N9" s="51">
        <f>ROUND(IF($N$8=1,$G9,IF($N$8=2,$H9,IF($N$8=3,$I9,IF($N$8=4,$J9,IF($N$8=5,$K9,IF($N$8=6,$L9)))))),1)</f>
        <v>151284.9</v>
      </c>
    </row>
    <row r="10" spans="1:14" ht="20.25" customHeight="1">
      <c r="A10" s="63" t="s">
        <v>81</v>
      </c>
      <c r="B10" s="102"/>
      <c r="C10" s="103"/>
      <c r="D10" s="140"/>
      <c r="E10" s="48" t="s">
        <v>11</v>
      </c>
      <c r="F10" s="46">
        <v>1.18</v>
      </c>
      <c r="G10" s="47">
        <f>G$13*$F10/$F$13</f>
        <v>0</v>
      </c>
      <c r="H10" s="47">
        <f t="shared" si="0"/>
        <v>178516.14473684208</v>
      </c>
      <c r="I10" s="45">
        <f t="shared" si="0"/>
        <v>0</v>
      </c>
      <c r="N10" s="51">
        <f aca="true" t="shared" si="1" ref="N10:N73">ROUND(IF($N$8=1,$G10,IF($N$8=2,$H10,IF($N$8=3,$I10,IF($N$8=4,$J10,IF($N$8=5,$K10,IF($N$8=6,$L10)))))),1)</f>
        <v>178516.1</v>
      </c>
    </row>
    <row r="11" spans="1:14" ht="20.25" customHeight="1">
      <c r="A11" s="63" t="s">
        <v>82</v>
      </c>
      <c r="B11" s="102"/>
      <c r="C11" s="103"/>
      <c r="D11" s="140"/>
      <c r="E11" s="48" t="s">
        <v>12</v>
      </c>
      <c r="F11" s="46">
        <v>1.285</v>
      </c>
      <c r="G11" s="47">
        <f>G$13*$F11/$F$13</f>
        <v>0</v>
      </c>
      <c r="H11" s="47">
        <f t="shared" si="0"/>
        <v>194401.0559210526</v>
      </c>
      <c r="I11" s="45">
        <f t="shared" si="0"/>
        <v>0</v>
      </c>
      <c r="N11" s="51">
        <f t="shared" si="1"/>
        <v>194401.1</v>
      </c>
    </row>
    <row r="12" spans="1:14" ht="20.25" customHeight="1">
      <c r="A12" s="63" t="s">
        <v>83</v>
      </c>
      <c r="B12" s="102"/>
      <c r="C12" s="103"/>
      <c r="D12" s="140"/>
      <c r="E12" s="48" t="s">
        <v>13</v>
      </c>
      <c r="F12" s="46">
        <v>1.39</v>
      </c>
      <c r="G12" s="47">
        <f>G$13*$F12/$F$13</f>
        <v>0</v>
      </c>
      <c r="H12" s="47">
        <f t="shared" si="0"/>
        <v>210285.96710526315</v>
      </c>
      <c r="I12" s="45">
        <f t="shared" si="0"/>
        <v>0</v>
      </c>
      <c r="N12" s="51">
        <f t="shared" si="1"/>
        <v>210286</v>
      </c>
    </row>
    <row r="13" spans="1:14" s="3" customFormat="1" ht="20.25" customHeight="1">
      <c r="A13" s="64" t="s">
        <v>84</v>
      </c>
      <c r="B13" s="102"/>
      <c r="C13" s="103"/>
      <c r="D13" s="140"/>
      <c r="E13" s="98" t="s">
        <v>14</v>
      </c>
      <c r="F13" s="8">
        <v>1.52</v>
      </c>
      <c r="G13" s="11">
        <v>0</v>
      </c>
      <c r="H13" s="11">
        <v>229953</v>
      </c>
      <c r="I13" s="12">
        <v>0</v>
      </c>
      <c r="K13" s="21"/>
      <c r="L13" s="21"/>
      <c r="N13" s="51">
        <f t="shared" si="1"/>
        <v>229953</v>
      </c>
    </row>
    <row r="14" spans="1:14" ht="20.25" customHeight="1">
      <c r="A14" s="63" t="s">
        <v>85</v>
      </c>
      <c r="B14" s="102"/>
      <c r="C14" s="103"/>
      <c r="D14" s="140"/>
      <c r="E14" s="48" t="s">
        <v>15</v>
      </c>
      <c r="F14" s="46">
        <v>1.65</v>
      </c>
      <c r="G14" s="47">
        <f>G$13*$F14/$F$13</f>
        <v>0</v>
      </c>
      <c r="H14" s="47">
        <f t="shared" si="0"/>
        <v>249620.0328947368</v>
      </c>
      <c r="I14" s="45">
        <f t="shared" si="0"/>
        <v>0</v>
      </c>
      <c r="N14" s="51">
        <f t="shared" si="1"/>
        <v>249620</v>
      </c>
    </row>
    <row r="15" spans="1:14" ht="20.25" customHeight="1">
      <c r="A15" s="63" t="s">
        <v>86</v>
      </c>
      <c r="B15" s="102"/>
      <c r="C15" s="103"/>
      <c r="D15" s="140"/>
      <c r="E15" s="48" t="s">
        <v>16</v>
      </c>
      <c r="F15" s="46">
        <v>1.8</v>
      </c>
      <c r="G15" s="47">
        <f>G$13*$F15/$F$13</f>
        <v>0</v>
      </c>
      <c r="H15" s="47">
        <f>H$13*$F15/$F$13</f>
        <v>272312.7631578948</v>
      </c>
      <c r="I15" s="45">
        <f t="shared" si="0"/>
        <v>0</v>
      </c>
      <c r="N15" s="51">
        <f t="shared" si="1"/>
        <v>272312.8</v>
      </c>
    </row>
    <row r="16" spans="1:14" ht="20.25" customHeight="1">
      <c r="A16" s="63" t="s">
        <v>87</v>
      </c>
      <c r="B16" s="102"/>
      <c r="C16" s="103"/>
      <c r="D16" s="140"/>
      <c r="E16" s="48" t="s">
        <v>17</v>
      </c>
      <c r="F16" s="46">
        <v>1.94</v>
      </c>
      <c r="G16" s="47">
        <f>G$13*$F16/$F$13</f>
        <v>0</v>
      </c>
      <c r="H16" s="47">
        <f t="shared" si="0"/>
        <v>293492.6447368421</v>
      </c>
      <c r="I16" s="45">
        <f t="shared" si="0"/>
        <v>0</v>
      </c>
      <c r="N16" s="51">
        <f t="shared" si="1"/>
        <v>293492.6</v>
      </c>
    </row>
    <row r="17" spans="1:14" ht="20.25" customHeight="1">
      <c r="A17" s="63" t="s">
        <v>88</v>
      </c>
      <c r="B17" s="102"/>
      <c r="C17" s="103"/>
      <c r="D17" s="140"/>
      <c r="E17" s="48" t="s">
        <v>18</v>
      </c>
      <c r="F17" s="46">
        <v>2.3</v>
      </c>
      <c r="G17" s="47">
        <f>G$13*$F17/$F$13</f>
        <v>0</v>
      </c>
      <c r="H17" s="47">
        <f t="shared" si="0"/>
        <v>347955.197368421</v>
      </c>
      <c r="I17" s="45">
        <f t="shared" si="0"/>
        <v>0</v>
      </c>
      <c r="N17" s="51">
        <f t="shared" si="1"/>
        <v>347955.2</v>
      </c>
    </row>
    <row r="18" spans="1:14" ht="20.25" customHeight="1">
      <c r="A18" s="63" t="s">
        <v>89</v>
      </c>
      <c r="B18" s="102"/>
      <c r="C18" s="103"/>
      <c r="D18" s="140"/>
      <c r="E18" s="48" t="s">
        <v>19</v>
      </c>
      <c r="F18" s="46">
        <v>2.71</v>
      </c>
      <c r="G18" s="47">
        <f>G$13*$F18/$F$13</f>
        <v>0</v>
      </c>
      <c r="H18" s="47">
        <f t="shared" si="0"/>
        <v>409981.99342105264</v>
      </c>
      <c r="I18" s="45">
        <f>I$13*$F18/$F$13</f>
        <v>0</v>
      </c>
      <c r="N18" s="51">
        <f t="shared" si="1"/>
        <v>409982</v>
      </c>
    </row>
    <row r="19" spans="1:14" ht="39.75" customHeight="1">
      <c r="A19" s="63" t="s">
        <v>99</v>
      </c>
      <c r="B19" s="102">
        <v>2</v>
      </c>
      <c r="C19" s="103" t="s">
        <v>21</v>
      </c>
      <c r="D19" s="139" t="s">
        <v>61</v>
      </c>
      <c r="E19" s="48" t="s">
        <v>10</v>
      </c>
      <c r="F19" s="46">
        <v>1</v>
      </c>
      <c r="G19" s="47">
        <f>G$23*$F19/$F$23</f>
        <v>0</v>
      </c>
      <c r="H19" s="47">
        <f aca="true" t="shared" si="2" ref="H19:I22">H$23*$F19/$F$23</f>
        <v>152214.47368421053</v>
      </c>
      <c r="I19" s="45">
        <f t="shared" si="2"/>
        <v>0</v>
      </c>
      <c r="N19" s="51">
        <f t="shared" si="1"/>
        <v>152214.5</v>
      </c>
    </row>
    <row r="20" spans="1:14" ht="39.75" customHeight="1">
      <c r="A20" s="63" t="s">
        <v>90</v>
      </c>
      <c r="B20" s="102"/>
      <c r="C20" s="103"/>
      <c r="D20" s="140"/>
      <c r="E20" s="48" t="s">
        <v>11</v>
      </c>
      <c r="F20" s="46">
        <v>1.18</v>
      </c>
      <c r="G20" s="47">
        <f>G$23*$F20/$F$23</f>
        <v>0</v>
      </c>
      <c r="H20" s="47">
        <f t="shared" si="2"/>
        <v>179613.07894736843</v>
      </c>
      <c r="I20" s="45">
        <f t="shared" si="2"/>
        <v>0</v>
      </c>
      <c r="N20" s="51">
        <f t="shared" si="1"/>
        <v>179613.1</v>
      </c>
    </row>
    <row r="21" spans="1:14" ht="39.75" customHeight="1">
      <c r="A21" s="63" t="s">
        <v>91</v>
      </c>
      <c r="B21" s="102"/>
      <c r="C21" s="103"/>
      <c r="D21" s="140"/>
      <c r="E21" s="48" t="s">
        <v>12</v>
      </c>
      <c r="F21" s="46">
        <v>1.285</v>
      </c>
      <c r="G21" s="47">
        <f>G$23*$F21/$F$23</f>
        <v>0</v>
      </c>
      <c r="H21" s="47">
        <f t="shared" si="2"/>
        <v>195595.59868421053</v>
      </c>
      <c r="I21" s="45">
        <f t="shared" si="2"/>
        <v>0</v>
      </c>
      <c r="N21" s="51">
        <f t="shared" si="1"/>
        <v>195595.6</v>
      </c>
    </row>
    <row r="22" spans="1:14" ht="39.75" customHeight="1">
      <c r="A22" s="63" t="s">
        <v>92</v>
      </c>
      <c r="B22" s="102"/>
      <c r="C22" s="103"/>
      <c r="D22" s="140"/>
      <c r="E22" s="48" t="s">
        <v>13</v>
      </c>
      <c r="F22" s="46">
        <v>1.39</v>
      </c>
      <c r="G22" s="47">
        <f>G$23*$F22/$F$23</f>
        <v>0</v>
      </c>
      <c r="H22" s="47">
        <f t="shared" si="2"/>
        <v>211578.1184210526</v>
      </c>
      <c r="I22" s="45">
        <f t="shared" si="2"/>
        <v>0</v>
      </c>
      <c r="N22" s="51">
        <f t="shared" si="1"/>
        <v>211578.1</v>
      </c>
    </row>
    <row r="23" spans="1:14" s="3" customFormat="1" ht="39.75" customHeight="1">
      <c r="A23" s="64" t="s">
        <v>93</v>
      </c>
      <c r="B23" s="102"/>
      <c r="C23" s="103"/>
      <c r="D23" s="140"/>
      <c r="E23" s="98" t="s">
        <v>14</v>
      </c>
      <c r="F23" s="8">
        <v>1.52</v>
      </c>
      <c r="G23" s="11">
        <v>0</v>
      </c>
      <c r="H23" s="11">
        <v>231366</v>
      </c>
      <c r="I23" s="12">
        <v>0</v>
      </c>
      <c r="K23" s="21"/>
      <c r="L23" s="21"/>
      <c r="N23" s="51">
        <f t="shared" si="1"/>
        <v>231366</v>
      </c>
    </row>
    <row r="24" spans="1:14" ht="39.75" customHeight="1">
      <c r="A24" s="63" t="s">
        <v>94</v>
      </c>
      <c r="B24" s="102"/>
      <c r="C24" s="103"/>
      <c r="D24" s="140"/>
      <c r="E24" s="48" t="s">
        <v>15</v>
      </c>
      <c r="F24" s="46">
        <v>1.65</v>
      </c>
      <c r="G24" s="47">
        <f aca="true" t="shared" si="3" ref="G24:I28">G$23*$F24/$F$23</f>
        <v>0</v>
      </c>
      <c r="H24" s="47">
        <f t="shared" si="3"/>
        <v>251153.88157894733</v>
      </c>
      <c r="I24" s="45">
        <f t="shared" si="3"/>
        <v>0</v>
      </c>
      <c r="N24" s="51">
        <f t="shared" si="1"/>
        <v>251153.9</v>
      </c>
    </row>
    <row r="25" spans="1:14" ht="39.75" customHeight="1">
      <c r="A25" s="63" t="s">
        <v>95</v>
      </c>
      <c r="B25" s="102"/>
      <c r="C25" s="103"/>
      <c r="D25" s="140"/>
      <c r="E25" s="48" t="s">
        <v>16</v>
      </c>
      <c r="F25" s="46">
        <v>1.8</v>
      </c>
      <c r="G25" s="47">
        <f t="shared" si="3"/>
        <v>0</v>
      </c>
      <c r="H25" s="47">
        <f t="shared" si="3"/>
        <v>273986.05263157893</v>
      </c>
      <c r="I25" s="45">
        <f t="shared" si="3"/>
        <v>0</v>
      </c>
      <c r="N25" s="51">
        <f t="shared" si="1"/>
        <v>273986.1</v>
      </c>
    </row>
    <row r="26" spans="1:14" ht="39.75" customHeight="1">
      <c r="A26" s="63" t="s">
        <v>96</v>
      </c>
      <c r="B26" s="102"/>
      <c r="C26" s="103"/>
      <c r="D26" s="140"/>
      <c r="E26" s="48" t="s">
        <v>17</v>
      </c>
      <c r="F26" s="46">
        <v>1.94</v>
      </c>
      <c r="G26" s="47">
        <f t="shared" si="3"/>
        <v>0</v>
      </c>
      <c r="H26" s="47">
        <f t="shared" si="3"/>
        <v>295296.0789473684</v>
      </c>
      <c r="I26" s="45">
        <f t="shared" si="3"/>
        <v>0</v>
      </c>
      <c r="N26" s="51">
        <f t="shared" si="1"/>
        <v>295296.1</v>
      </c>
    </row>
    <row r="27" spans="1:14" ht="39.75" customHeight="1">
      <c r="A27" s="63" t="s">
        <v>97</v>
      </c>
      <c r="B27" s="102"/>
      <c r="C27" s="103"/>
      <c r="D27" s="140"/>
      <c r="E27" s="48" t="s">
        <v>18</v>
      </c>
      <c r="F27" s="46">
        <v>2.3</v>
      </c>
      <c r="G27" s="47">
        <f t="shared" si="3"/>
        <v>0</v>
      </c>
      <c r="H27" s="47">
        <f t="shared" si="3"/>
        <v>350093.28947368416</v>
      </c>
      <c r="I27" s="45">
        <f t="shared" si="3"/>
        <v>0</v>
      </c>
      <c r="N27" s="51">
        <f t="shared" si="1"/>
        <v>350093.3</v>
      </c>
    </row>
    <row r="28" spans="1:14" ht="39.75" customHeight="1">
      <c r="A28" s="63" t="s">
        <v>98</v>
      </c>
      <c r="B28" s="102"/>
      <c r="C28" s="103"/>
      <c r="D28" s="140"/>
      <c r="E28" s="48" t="s">
        <v>19</v>
      </c>
      <c r="F28" s="46">
        <v>2.71</v>
      </c>
      <c r="G28" s="47">
        <f t="shared" si="3"/>
        <v>0</v>
      </c>
      <c r="H28" s="47">
        <f t="shared" si="3"/>
        <v>412501.2236842105</v>
      </c>
      <c r="I28" s="45">
        <f t="shared" si="3"/>
        <v>0</v>
      </c>
      <c r="N28" s="51">
        <f t="shared" si="1"/>
        <v>412501.2</v>
      </c>
    </row>
    <row r="29" spans="1:14" ht="27.75" customHeight="1">
      <c r="A29" s="63" t="s">
        <v>100</v>
      </c>
      <c r="B29" s="102">
        <v>3</v>
      </c>
      <c r="C29" s="103" t="s">
        <v>22</v>
      </c>
      <c r="D29" s="139" t="s">
        <v>62</v>
      </c>
      <c r="E29" s="48" t="s">
        <v>10</v>
      </c>
      <c r="F29" s="46">
        <v>1</v>
      </c>
      <c r="G29" s="47">
        <f>G$33*$F29/$F$33</f>
        <v>0</v>
      </c>
      <c r="H29" s="47">
        <f aca="true" t="shared" si="4" ref="H29:I32">H$33*$F29/$F$33</f>
        <v>152868.42105263157</v>
      </c>
      <c r="I29" s="45">
        <f t="shared" si="4"/>
        <v>0</v>
      </c>
      <c r="N29" s="51">
        <f t="shared" si="1"/>
        <v>152868.4</v>
      </c>
    </row>
    <row r="30" spans="1:14" ht="27.75" customHeight="1">
      <c r="A30" s="63" t="s">
        <v>101</v>
      </c>
      <c r="B30" s="102"/>
      <c r="C30" s="103"/>
      <c r="D30" s="140"/>
      <c r="E30" s="48" t="s">
        <v>11</v>
      </c>
      <c r="F30" s="46">
        <v>1.18</v>
      </c>
      <c r="G30" s="47">
        <f>G$33*$F30/$F$33</f>
        <v>0</v>
      </c>
      <c r="H30" s="47">
        <f t="shared" si="4"/>
        <v>180384.73684210525</v>
      </c>
      <c r="I30" s="45">
        <f t="shared" si="4"/>
        <v>0</v>
      </c>
      <c r="N30" s="51">
        <f t="shared" si="1"/>
        <v>180384.7</v>
      </c>
    </row>
    <row r="31" spans="1:14" ht="27.75" customHeight="1">
      <c r="A31" s="63" t="s">
        <v>102</v>
      </c>
      <c r="B31" s="102"/>
      <c r="C31" s="103"/>
      <c r="D31" s="140"/>
      <c r="E31" s="48" t="s">
        <v>12</v>
      </c>
      <c r="F31" s="46">
        <v>1.285</v>
      </c>
      <c r="G31" s="47">
        <f>G$33*$F31/$F$33</f>
        <v>0</v>
      </c>
      <c r="H31" s="47">
        <f t="shared" si="4"/>
        <v>196435.92105263157</v>
      </c>
      <c r="I31" s="45">
        <f t="shared" si="4"/>
        <v>0</v>
      </c>
      <c r="N31" s="51">
        <f t="shared" si="1"/>
        <v>196435.9</v>
      </c>
    </row>
    <row r="32" spans="1:14" ht="27.75" customHeight="1">
      <c r="A32" s="63" t="s">
        <v>103</v>
      </c>
      <c r="B32" s="102"/>
      <c r="C32" s="103"/>
      <c r="D32" s="140"/>
      <c r="E32" s="48" t="s">
        <v>13</v>
      </c>
      <c r="F32" s="46">
        <v>1.39</v>
      </c>
      <c r="G32" s="47">
        <f>G$33*$F32/$F$33</f>
        <v>0</v>
      </c>
      <c r="H32" s="47">
        <f t="shared" si="4"/>
        <v>212487.10526315786</v>
      </c>
      <c r="I32" s="45">
        <f t="shared" si="4"/>
        <v>0</v>
      </c>
      <c r="N32" s="51">
        <f t="shared" si="1"/>
        <v>212487.1</v>
      </c>
    </row>
    <row r="33" spans="1:14" s="3" customFormat="1" ht="27.75" customHeight="1">
      <c r="A33" s="64" t="s">
        <v>104</v>
      </c>
      <c r="B33" s="102"/>
      <c r="C33" s="103"/>
      <c r="D33" s="140"/>
      <c r="E33" s="98" t="s">
        <v>14</v>
      </c>
      <c r="F33" s="8">
        <v>1.52</v>
      </c>
      <c r="G33" s="11">
        <v>0</v>
      </c>
      <c r="H33" s="11">
        <v>232360</v>
      </c>
      <c r="I33" s="12">
        <v>0</v>
      </c>
      <c r="K33" s="21"/>
      <c r="L33" s="21"/>
      <c r="N33" s="51">
        <f t="shared" si="1"/>
        <v>232360</v>
      </c>
    </row>
    <row r="34" spans="1:14" ht="27.75" customHeight="1">
      <c r="A34" s="63" t="s">
        <v>105</v>
      </c>
      <c r="B34" s="102"/>
      <c r="C34" s="103"/>
      <c r="D34" s="140"/>
      <c r="E34" s="48" t="s">
        <v>15</v>
      </c>
      <c r="F34" s="46">
        <v>1.65</v>
      </c>
      <c r="G34" s="47">
        <f aca="true" t="shared" si="5" ref="G34:I38">G$33*$F34/$F$33</f>
        <v>0</v>
      </c>
      <c r="H34" s="47">
        <f t="shared" si="5"/>
        <v>252232.8947368421</v>
      </c>
      <c r="I34" s="45">
        <f t="shared" si="5"/>
        <v>0</v>
      </c>
      <c r="N34" s="51">
        <f t="shared" si="1"/>
        <v>252232.9</v>
      </c>
    </row>
    <row r="35" spans="1:14" ht="27.75" customHeight="1">
      <c r="A35" s="63" t="s">
        <v>106</v>
      </c>
      <c r="B35" s="102"/>
      <c r="C35" s="103"/>
      <c r="D35" s="140"/>
      <c r="E35" s="48" t="s">
        <v>16</v>
      </c>
      <c r="F35" s="46">
        <v>1.8</v>
      </c>
      <c r="G35" s="47">
        <f t="shared" si="5"/>
        <v>0</v>
      </c>
      <c r="H35" s="47">
        <f t="shared" si="5"/>
        <v>275163.15789473685</v>
      </c>
      <c r="I35" s="45">
        <f t="shared" si="5"/>
        <v>0</v>
      </c>
      <c r="N35" s="51">
        <f t="shared" si="1"/>
        <v>275163.2</v>
      </c>
    </row>
    <row r="36" spans="1:14" ht="27.75" customHeight="1">
      <c r="A36" s="63" t="s">
        <v>107</v>
      </c>
      <c r="B36" s="102"/>
      <c r="C36" s="103"/>
      <c r="D36" s="140"/>
      <c r="E36" s="48" t="s">
        <v>17</v>
      </c>
      <c r="F36" s="46">
        <v>1.94</v>
      </c>
      <c r="G36" s="47">
        <f t="shared" si="5"/>
        <v>0</v>
      </c>
      <c r="H36" s="47">
        <f t="shared" si="5"/>
        <v>296564.7368421052</v>
      </c>
      <c r="I36" s="45">
        <f t="shared" si="5"/>
        <v>0</v>
      </c>
      <c r="N36" s="51">
        <f t="shared" si="1"/>
        <v>296564.7</v>
      </c>
    </row>
    <row r="37" spans="1:14" ht="27.75" customHeight="1">
      <c r="A37" s="63" t="s">
        <v>108</v>
      </c>
      <c r="B37" s="102"/>
      <c r="C37" s="103"/>
      <c r="D37" s="140"/>
      <c r="E37" s="48" t="s">
        <v>18</v>
      </c>
      <c r="F37" s="46">
        <v>2.3</v>
      </c>
      <c r="G37" s="47">
        <f t="shared" si="5"/>
        <v>0</v>
      </c>
      <c r="H37" s="47">
        <f t="shared" si="5"/>
        <v>351597.36842105264</v>
      </c>
      <c r="I37" s="45">
        <f t="shared" si="5"/>
        <v>0</v>
      </c>
      <c r="N37" s="51">
        <f t="shared" si="1"/>
        <v>351597.4</v>
      </c>
    </row>
    <row r="38" spans="1:14" ht="27.75" customHeight="1">
      <c r="A38" s="63" t="s">
        <v>109</v>
      </c>
      <c r="B38" s="102"/>
      <c r="C38" s="103"/>
      <c r="D38" s="140"/>
      <c r="E38" s="48" t="s">
        <v>19</v>
      </c>
      <c r="F38" s="46">
        <v>2.71</v>
      </c>
      <c r="G38" s="47">
        <f t="shared" si="5"/>
        <v>0</v>
      </c>
      <c r="H38" s="47">
        <f t="shared" si="5"/>
        <v>414273.4210526316</v>
      </c>
      <c r="I38" s="45">
        <f t="shared" si="5"/>
        <v>0</v>
      </c>
      <c r="N38" s="51">
        <f t="shared" si="1"/>
        <v>414273.4</v>
      </c>
    </row>
    <row r="39" spans="1:14" ht="24.75" customHeight="1">
      <c r="A39" s="63" t="s">
        <v>110</v>
      </c>
      <c r="B39" s="102">
        <v>4</v>
      </c>
      <c r="C39" s="103" t="s">
        <v>23</v>
      </c>
      <c r="D39" s="139" t="s">
        <v>63</v>
      </c>
      <c r="E39" s="48" t="s">
        <v>10</v>
      </c>
      <c r="F39" s="46">
        <v>1</v>
      </c>
      <c r="G39" s="47">
        <f>G$43*$F39/$F$43</f>
        <v>0</v>
      </c>
      <c r="H39" s="47">
        <f aca="true" t="shared" si="6" ref="H39:I42">H$43*$F39/$F$43</f>
        <v>157114.47368421053</v>
      </c>
      <c r="I39" s="45">
        <f t="shared" si="6"/>
        <v>0</v>
      </c>
      <c r="N39" s="51">
        <f t="shared" si="1"/>
        <v>157114.5</v>
      </c>
    </row>
    <row r="40" spans="1:14" ht="24.75" customHeight="1">
      <c r="A40" s="63" t="s">
        <v>111</v>
      </c>
      <c r="B40" s="102"/>
      <c r="C40" s="103"/>
      <c r="D40" s="140"/>
      <c r="E40" s="48" t="s">
        <v>11</v>
      </c>
      <c r="F40" s="46">
        <v>1.18</v>
      </c>
      <c r="G40" s="47">
        <f>G$43*$F40/$F$43</f>
        <v>0</v>
      </c>
      <c r="H40" s="47">
        <f t="shared" si="6"/>
        <v>185395.0789473684</v>
      </c>
      <c r="I40" s="45">
        <f t="shared" si="6"/>
        <v>0</v>
      </c>
      <c r="N40" s="51">
        <f t="shared" si="1"/>
        <v>185395.1</v>
      </c>
    </row>
    <row r="41" spans="1:14" ht="24.75" customHeight="1">
      <c r="A41" s="63" t="s">
        <v>112</v>
      </c>
      <c r="B41" s="102"/>
      <c r="C41" s="103"/>
      <c r="D41" s="140"/>
      <c r="E41" s="48" t="s">
        <v>12</v>
      </c>
      <c r="F41" s="46">
        <v>1.285</v>
      </c>
      <c r="G41" s="47">
        <f>G$43*$F41/$F$43</f>
        <v>0</v>
      </c>
      <c r="H41" s="47">
        <f t="shared" si="6"/>
        <v>201892.0986842105</v>
      </c>
      <c r="I41" s="45">
        <f t="shared" si="6"/>
        <v>0</v>
      </c>
      <c r="N41" s="51">
        <f t="shared" si="1"/>
        <v>201892.1</v>
      </c>
    </row>
    <row r="42" spans="1:14" ht="24.75" customHeight="1">
      <c r="A42" s="63" t="s">
        <v>113</v>
      </c>
      <c r="B42" s="102"/>
      <c r="C42" s="103"/>
      <c r="D42" s="140"/>
      <c r="E42" s="48" t="s">
        <v>13</v>
      </c>
      <c r="F42" s="46">
        <v>1.39</v>
      </c>
      <c r="G42" s="47">
        <f>G$43*$F42/$F$43</f>
        <v>0</v>
      </c>
      <c r="H42" s="47">
        <f t="shared" si="6"/>
        <v>218389.1184210526</v>
      </c>
      <c r="I42" s="45">
        <f t="shared" si="6"/>
        <v>0</v>
      </c>
      <c r="N42" s="51">
        <f t="shared" si="1"/>
        <v>218389.1</v>
      </c>
    </row>
    <row r="43" spans="1:14" s="3" customFormat="1" ht="24.75" customHeight="1">
      <c r="A43" s="64" t="s">
        <v>114</v>
      </c>
      <c r="B43" s="102"/>
      <c r="C43" s="103"/>
      <c r="D43" s="140"/>
      <c r="E43" s="98" t="s">
        <v>14</v>
      </c>
      <c r="F43" s="8">
        <v>1.52</v>
      </c>
      <c r="G43" s="11">
        <v>0</v>
      </c>
      <c r="H43" s="11">
        <v>238814</v>
      </c>
      <c r="I43" s="12">
        <v>0</v>
      </c>
      <c r="K43" s="21"/>
      <c r="L43" s="21"/>
      <c r="N43" s="51">
        <f t="shared" si="1"/>
        <v>238814</v>
      </c>
    </row>
    <row r="44" spans="1:14" ht="24.75" customHeight="1">
      <c r="A44" s="63" t="s">
        <v>115</v>
      </c>
      <c r="B44" s="102"/>
      <c r="C44" s="103"/>
      <c r="D44" s="140"/>
      <c r="E44" s="48" t="s">
        <v>15</v>
      </c>
      <c r="F44" s="46">
        <v>1.65</v>
      </c>
      <c r="G44" s="47">
        <f aca="true" t="shared" si="7" ref="G44:I48">G$43*$F44/$F$43</f>
        <v>0</v>
      </c>
      <c r="H44" s="47">
        <f t="shared" si="7"/>
        <v>259238.88157894736</v>
      </c>
      <c r="I44" s="45">
        <f t="shared" si="7"/>
        <v>0</v>
      </c>
      <c r="N44" s="51">
        <f t="shared" si="1"/>
        <v>259238.9</v>
      </c>
    </row>
    <row r="45" spans="1:14" ht="24.75" customHeight="1">
      <c r="A45" s="63" t="s">
        <v>116</v>
      </c>
      <c r="B45" s="102"/>
      <c r="C45" s="103"/>
      <c r="D45" s="140"/>
      <c r="E45" s="48" t="s">
        <v>16</v>
      </c>
      <c r="F45" s="46">
        <v>1.8</v>
      </c>
      <c r="G45" s="47">
        <f t="shared" si="7"/>
        <v>0</v>
      </c>
      <c r="H45" s="47">
        <f t="shared" si="7"/>
        <v>282806.05263157893</v>
      </c>
      <c r="I45" s="45">
        <f t="shared" si="7"/>
        <v>0</v>
      </c>
      <c r="N45" s="51">
        <f t="shared" si="1"/>
        <v>282806.1</v>
      </c>
    </row>
    <row r="46" spans="1:14" ht="24.75" customHeight="1">
      <c r="A46" s="63" t="s">
        <v>117</v>
      </c>
      <c r="B46" s="102"/>
      <c r="C46" s="103"/>
      <c r="D46" s="140"/>
      <c r="E46" s="48" t="s">
        <v>17</v>
      </c>
      <c r="F46" s="46">
        <v>1.94</v>
      </c>
      <c r="G46" s="47">
        <f t="shared" si="7"/>
        <v>0</v>
      </c>
      <c r="H46" s="47">
        <f t="shared" si="7"/>
        <v>304802.0789473684</v>
      </c>
      <c r="I46" s="45">
        <f t="shared" si="7"/>
        <v>0</v>
      </c>
      <c r="N46" s="51">
        <f t="shared" si="1"/>
        <v>304802.1</v>
      </c>
    </row>
    <row r="47" spans="1:14" ht="24.75" customHeight="1">
      <c r="A47" s="63" t="s">
        <v>118</v>
      </c>
      <c r="B47" s="102"/>
      <c r="C47" s="103"/>
      <c r="D47" s="140"/>
      <c r="E47" s="48" t="s">
        <v>18</v>
      </c>
      <c r="F47" s="46">
        <v>2.3</v>
      </c>
      <c r="G47" s="47">
        <f t="shared" si="7"/>
        <v>0</v>
      </c>
      <c r="H47" s="47">
        <f t="shared" si="7"/>
        <v>361363.28947368416</v>
      </c>
      <c r="I47" s="45">
        <f t="shared" si="7"/>
        <v>0</v>
      </c>
      <c r="N47" s="51">
        <f t="shared" si="1"/>
        <v>361363.3</v>
      </c>
    </row>
    <row r="48" spans="1:14" ht="24.75" customHeight="1">
      <c r="A48" s="63" t="s">
        <v>119</v>
      </c>
      <c r="B48" s="102"/>
      <c r="C48" s="103"/>
      <c r="D48" s="140"/>
      <c r="E48" s="48" t="s">
        <v>19</v>
      </c>
      <c r="F48" s="46">
        <v>2.71</v>
      </c>
      <c r="G48" s="47">
        <f t="shared" si="7"/>
        <v>0</v>
      </c>
      <c r="H48" s="47">
        <f t="shared" si="7"/>
        <v>425780.2236842105</v>
      </c>
      <c r="I48" s="45">
        <f t="shared" si="7"/>
        <v>0</v>
      </c>
      <c r="N48" s="51">
        <f t="shared" si="1"/>
        <v>425780.2</v>
      </c>
    </row>
    <row r="49" spans="1:14" ht="20.25" customHeight="1">
      <c r="A49" s="63" t="s">
        <v>120</v>
      </c>
      <c r="B49" s="102">
        <v>5</v>
      </c>
      <c r="C49" s="103" t="s">
        <v>24</v>
      </c>
      <c r="D49" s="139" t="s">
        <v>64</v>
      </c>
      <c r="E49" s="48" t="s">
        <v>10</v>
      </c>
      <c r="F49" s="46">
        <v>1</v>
      </c>
      <c r="G49" s="47">
        <f>G$53*$F49/$F$53</f>
        <v>0</v>
      </c>
      <c r="H49" s="47">
        <f aca="true" t="shared" si="8" ref="H49:I52">H$53*$F49/$F$53</f>
        <v>159573.02631578947</v>
      </c>
      <c r="I49" s="45">
        <f t="shared" si="8"/>
        <v>0</v>
      </c>
      <c r="N49" s="51">
        <f t="shared" si="1"/>
        <v>159573</v>
      </c>
    </row>
    <row r="50" spans="1:14" ht="20.25" customHeight="1">
      <c r="A50" s="63" t="s">
        <v>121</v>
      </c>
      <c r="B50" s="102"/>
      <c r="C50" s="103"/>
      <c r="D50" s="140"/>
      <c r="E50" s="48" t="s">
        <v>11</v>
      </c>
      <c r="F50" s="46">
        <v>1.18</v>
      </c>
      <c r="G50" s="47">
        <f>G$53*$F50/$F$53</f>
        <v>0</v>
      </c>
      <c r="H50" s="47">
        <f t="shared" si="8"/>
        <v>188296.17105263157</v>
      </c>
      <c r="I50" s="45">
        <f t="shared" si="8"/>
        <v>0</v>
      </c>
      <c r="N50" s="51">
        <f t="shared" si="1"/>
        <v>188296.2</v>
      </c>
    </row>
    <row r="51" spans="1:14" ht="20.25" customHeight="1">
      <c r="A51" s="63" t="s">
        <v>122</v>
      </c>
      <c r="B51" s="102"/>
      <c r="C51" s="103"/>
      <c r="D51" s="140"/>
      <c r="E51" s="48" t="s">
        <v>12</v>
      </c>
      <c r="F51" s="46">
        <v>1.285</v>
      </c>
      <c r="G51" s="47">
        <f>G$53*$F51/$F$53</f>
        <v>0</v>
      </c>
      <c r="H51" s="47">
        <f t="shared" si="8"/>
        <v>205051.33881578947</v>
      </c>
      <c r="I51" s="45">
        <f t="shared" si="8"/>
        <v>0</v>
      </c>
      <c r="N51" s="51">
        <f t="shared" si="1"/>
        <v>205051.3</v>
      </c>
    </row>
    <row r="52" spans="1:14" ht="20.25" customHeight="1">
      <c r="A52" s="63" t="s">
        <v>123</v>
      </c>
      <c r="B52" s="102"/>
      <c r="C52" s="103"/>
      <c r="D52" s="140"/>
      <c r="E52" s="48" t="s">
        <v>13</v>
      </c>
      <c r="F52" s="46">
        <v>1.39</v>
      </c>
      <c r="G52" s="47">
        <f>G$53*$F52/$F$53</f>
        <v>0</v>
      </c>
      <c r="H52" s="47">
        <f t="shared" si="8"/>
        <v>221806.50657894733</v>
      </c>
      <c r="I52" s="45">
        <f t="shared" si="8"/>
        <v>0</v>
      </c>
      <c r="N52" s="51">
        <f t="shared" si="1"/>
        <v>221806.5</v>
      </c>
    </row>
    <row r="53" spans="1:14" s="3" customFormat="1" ht="20.25" customHeight="1">
      <c r="A53" s="64" t="s">
        <v>124</v>
      </c>
      <c r="B53" s="102"/>
      <c r="C53" s="103"/>
      <c r="D53" s="140"/>
      <c r="E53" s="98" t="s">
        <v>14</v>
      </c>
      <c r="F53" s="8">
        <v>1.52</v>
      </c>
      <c r="G53" s="11">
        <v>0</v>
      </c>
      <c r="H53" s="11">
        <v>242551</v>
      </c>
      <c r="I53" s="12">
        <v>0</v>
      </c>
      <c r="K53" s="21"/>
      <c r="L53" s="21"/>
      <c r="N53" s="51">
        <f t="shared" si="1"/>
        <v>242551</v>
      </c>
    </row>
    <row r="54" spans="1:14" ht="20.25" customHeight="1">
      <c r="A54" s="63" t="s">
        <v>125</v>
      </c>
      <c r="B54" s="102"/>
      <c r="C54" s="103"/>
      <c r="D54" s="140"/>
      <c r="E54" s="48" t="s">
        <v>15</v>
      </c>
      <c r="F54" s="46">
        <v>1.65</v>
      </c>
      <c r="G54" s="47">
        <f aca="true" t="shared" si="9" ref="G54:I58">G$53*$F54/$F$53</f>
        <v>0</v>
      </c>
      <c r="H54" s="47">
        <f t="shared" si="9"/>
        <v>263295.4934210526</v>
      </c>
      <c r="I54" s="45">
        <f t="shared" si="9"/>
        <v>0</v>
      </c>
      <c r="N54" s="51">
        <f t="shared" si="1"/>
        <v>263295.5</v>
      </c>
    </row>
    <row r="55" spans="1:14" ht="20.25" customHeight="1">
      <c r="A55" s="63" t="s">
        <v>126</v>
      </c>
      <c r="B55" s="102"/>
      <c r="C55" s="103"/>
      <c r="D55" s="140"/>
      <c r="E55" s="48" t="s">
        <v>16</v>
      </c>
      <c r="F55" s="46">
        <v>1.8</v>
      </c>
      <c r="G55" s="47">
        <f t="shared" si="9"/>
        <v>0</v>
      </c>
      <c r="H55" s="47">
        <f t="shared" si="9"/>
        <v>287231.44736842107</v>
      </c>
      <c r="I55" s="45">
        <f t="shared" si="9"/>
        <v>0</v>
      </c>
      <c r="N55" s="51">
        <f t="shared" si="1"/>
        <v>287231.4</v>
      </c>
    </row>
    <row r="56" spans="1:14" ht="20.25" customHeight="1">
      <c r="A56" s="63" t="s">
        <v>127</v>
      </c>
      <c r="B56" s="102"/>
      <c r="C56" s="103"/>
      <c r="D56" s="140"/>
      <c r="E56" s="48" t="s">
        <v>17</v>
      </c>
      <c r="F56" s="46">
        <v>1.94</v>
      </c>
      <c r="G56" s="47">
        <f t="shared" si="9"/>
        <v>0</v>
      </c>
      <c r="H56" s="47">
        <f t="shared" si="9"/>
        <v>309571.6710526316</v>
      </c>
      <c r="I56" s="45">
        <f t="shared" si="9"/>
        <v>0</v>
      </c>
      <c r="N56" s="51">
        <f t="shared" si="1"/>
        <v>309571.7</v>
      </c>
    </row>
    <row r="57" spans="1:14" ht="20.25" customHeight="1">
      <c r="A57" s="63" t="s">
        <v>128</v>
      </c>
      <c r="B57" s="102"/>
      <c r="C57" s="103"/>
      <c r="D57" s="140"/>
      <c r="E57" s="48" t="s">
        <v>18</v>
      </c>
      <c r="F57" s="46">
        <v>2.3</v>
      </c>
      <c r="G57" s="47">
        <f t="shared" si="9"/>
        <v>0</v>
      </c>
      <c r="H57" s="47">
        <f t="shared" si="9"/>
        <v>367017.9605263157</v>
      </c>
      <c r="I57" s="45">
        <f t="shared" si="9"/>
        <v>0</v>
      </c>
      <c r="N57" s="51">
        <f t="shared" si="1"/>
        <v>367018</v>
      </c>
    </row>
    <row r="58" spans="1:14" ht="20.25" customHeight="1">
      <c r="A58" s="63" t="s">
        <v>129</v>
      </c>
      <c r="B58" s="102"/>
      <c r="C58" s="103"/>
      <c r="D58" s="140"/>
      <c r="E58" s="48" t="s">
        <v>19</v>
      </c>
      <c r="F58" s="46">
        <v>2.71</v>
      </c>
      <c r="G58" s="47">
        <f t="shared" si="9"/>
        <v>0</v>
      </c>
      <c r="H58" s="47">
        <f t="shared" si="9"/>
        <v>432442.90131578944</v>
      </c>
      <c r="I58" s="45">
        <f t="shared" si="9"/>
        <v>0</v>
      </c>
      <c r="N58" s="51">
        <f t="shared" si="1"/>
        <v>432442.9</v>
      </c>
    </row>
    <row r="59" spans="1:14" ht="30" customHeight="1">
      <c r="A59" s="63" t="s">
        <v>130</v>
      </c>
      <c r="B59" s="102">
        <v>6</v>
      </c>
      <c r="C59" s="103" t="s">
        <v>25</v>
      </c>
      <c r="D59" s="139" t="s">
        <v>65</v>
      </c>
      <c r="E59" s="48" t="s">
        <v>10</v>
      </c>
      <c r="F59" s="46">
        <v>1</v>
      </c>
      <c r="G59" s="47">
        <f>G$63*$F59/$F$63</f>
        <v>0</v>
      </c>
      <c r="H59" s="47">
        <f aca="true" t="shared" si="10" ref="H59:I62">H$63*$F59/$F$63</f>
        <v>166038.15789473685</v>
      </c>
      <c r="I59" s="45">
        <f t="shared" si="10"/>
        <v>0</v>
      </c>
      <c r="N59" s="51">
        <f t="shared" si="1"/>
        <v>166038.2</v>
      </c>
    </row>
    <row r="60" spans="1:14" ht="30" customHeight="1">
      <c r="A60" s="63" t="s">
        <v>131</v>
      </c>
      <c r="B60" s="102"/>
      <c r="C60" s="103"/>
      <c r="D60" s="140"/>
      <c r="E60" s="48" t="s">
        <v>11</v>
      </c>
      <c r="F60" s="46">
        <v>1.18</v>
      </c>
      <c r="G60" s="47">
        <f>G$63*$F60/$F$63</f>
        <v>0</v>
      </c>
      <c r="H60" s="47">
        <f t="shared" si="10"/>
        <v>195925.02631578947</v>
      </c>
      <c r="I60" s="45">
        <f t="shared" si="10"/>
        <v>0</v>
      </c>
      <c r="N60" s="51">
        <f t="shared" si="1"/>
        <v>195925</v>
      </c>
    </row>
    <row r="61" spans="1:14" ht="30" customHeight="1">
      <c r="A61" s="63" t="s">
        <v>132</v>
      </c>
      <c r="B61" s="102"/>
      <c r="C61" s="103"/>
      <c r="D61" s="140"/>
      <c r="E61" s="48" t="s">
        <v>12</v>
      </c>
      <c r="F61" s="46">
        <v>1.285</v>
      </c>
      <c r="G61" s="47">
        <f>G$63*$F61/$F$63</f>
        <v>0</v>
      </c>
      <c r="H61" s="47">
        <f t="shared" si="10"/>
        <v>213359.03289473683</v>
      </c>
      <c r="I61" s="45">
        <f t="shared" si="10"/>
        <v>0</v>
      </c>
      <c r="N61" s="51">
        <f t="shared" si="1"/>
        <v>213359</v>
      </c>
    </row>
    <row r="62" spans="1:14" ht="30" customHeight="1">
      <c r="A62" s="63" t="s">
        <v>133</v>
      </c>
      <c r="B62" s="102"/>
      <c r="C62" s="103"/>
      <c r="D62" s="140"/>
      <c r="E62" s="48" t="s">
        <v>13</v>
      </c>
      <c r="F62" s="46">
        <v>1.39</v>
      </c>
      <c r="G62" s="47">
        <f>G$63*$F62/$F$63</f>
        <v>0</v>
      </c>
      <c r="H62" s="47">
        <f t="shared" si="10"/>
        <v>230793.03947368418</v>
      </c>
      <c r="I62" s="45">
        <f t="shared" si="10"/>
        <v>0</v>
      </c>
      <c r="N62" s="51">
        <f t="shared" si="1"/>
        <v>230793</v>
      </c>
    </row>
    <row r="63" spans="1:14" s="3" customFormat="1" ht="30" customHeight="1">
      <c r="A63" s="64" t="s">
        <v>134</v>
      </c>
      <c r="B63" s="102"/>
      <c r="C63" s="103"/>
      <c r="D63" s="140"/>
      <c r="E63" s="98" t="s">
        <v>14</v>
      </c>
      <c r="F63" s="8">
        <v>1.52</v>
      </c>
      <c r="G63" s="11">
        <v>0</v>
      </c>
      <c r="H63" s="11">
        <v>252378</v>
      </c>
      <c r="I63" s="12">
        <v>0</v>
      </c>
      <c r="K63" s="21"/>
      <c r="L63" s="21"/>
      <c r="N63" s="51">
        <f t="shared" si="1"/>
        <v>252378</v>
      </c>
    </row>
    <row r="64" spans="1:14" ht="30" customHeight="1">
      <c r="A64" s="63" t="s">
        <v>135</v>
      </c>
      <c r="B64" s="102"/>
      <c r="C64" s="103"/>
      <c r="D64" s="140"/>
      <c r="E64" s="48" t="s">
        <v>15</v>
      </c>
      <c r="F64" s="46">
        <v>1.65</v>
      </c>
      <c r="G64" s="47">
        <f aca="true" t="shared" si="11" ref="G64:I68">G$63*$F64/$F$63</f>
        <v>0</v>
      </c>
      <c r="H64" s="47">
        <f t="shared" si="11"/>
        <v>273962.9605263157</v>
      </c>
      <c r="I64" s="45">
        <f t="shared" si="11"/>
        <v>0</v>
      </c>
      <c r="N64" s="51">
        <f t="shared" si="1"/>
        <v>273963</v>
      </c>
    </row>
    <row r="65" spans="1:14" ht="30" customHeight="1">
      <c r="A65" s="63" t="s">
        <v>136</v>
      </c>
      <c r="B65" s="102"/>
      <c r="C65" s="103"/>
      <c r="D65" s="140"/>
      <c r="E65" s="48" t="s">
        <v>16</v>
      </c>
      <c r="F65" s="46">
        <v>1.8</v>
      </c>
      <c r="G65" s="47">
        <f t="shared" si="11"/>
        <v>0</v>
      </c>
      <c r="H65" s="47">
        <f t="shared" si="11"/>
        <v>298868.68421052635</v>
      </c>
      <c r="I65" s="45">
        <f t="shared" si="11"/>
        <v>0</v>
      </c>
      <c r="N65" s="51">
        <f t="shared" si="1"/>
        <v>298868.7</v>
      </c>
    </row>
    <row r="66" spans="1:14" ht="30" customHeight="1">
      <c r="A66" s="63" t="s">
        <v>137</v>
      </c>
      <c r="B66" s="102"/>
      <c r="C66" s="103"/>
      <c r="D66" s="140"/>
      <c r="E66" s="48" t="s">
        <v>17</v>
      </c>
      <c r="F66" s="46">
        <v>1.94</v>
      </c>
      <c r="G66" s="47">
        <f t="shared" si="11"/>
        <v>0</v>
      </c>
      <c r="H66" s="47">
        <f t="shared" si="11"/>
        <v>322114.0263157895</v>
      </c>
      <c r="I66" s="45">
        <f t="shared" si="11"/>
        <v>0</v>
      </c>
      <c r="N66" s="51">
        <f t="shared" si="1"/>
        <v>322114</v>
      </c>
    </row>
    <row r="67" spans="1:14" ht="30" customHeight="1">
      <c r="A67" s="63" t="s">
        <v>138</v>
      </c>
      <c r="B67" s="102"/>
      <c r="C67" s="103"/>
      <c r="D67" s="140"/>
      <c r="E67" s="48" t="s">
        <v>18</v>
      </c>
      <c r="F67" s="46">
        <v>2.3</v>
      </c>
      <c r="G67" s="47">
        <f t="shared" si="11"/>
        <v>0</v>
      </c>
      <c r="H67" s="47">
        <f t="shared" si="11"/>
        <v>381887.76315789466</v>
      </c>
      <c r="I67" s="45">
        <f t="shared" si="11"/>
        <v>0</v>
      </c>
      <c r="N67" s="51">
        <f t="shared" si="1"/>
        <v>381887.8</v>
      </c>
    </row>
    <row r="68" spans="1:14" ht="30" customHeight="1">
      <c r="A68" s="63" t="s">
        <v>139</v>
      </c>
      <c r="B68" s="102"/>
      <c r="C68" s="103"/>
      <c r="D68" s="140"/>
      <c r="E68" s="48" t="s">
        <v>19</v>
      </c>
      <c r="F68" s="46">
        <v>2.71</v>
      </c>
      <c r="G68" s="47">
        <f t="shared" si="11"/>
        <v>0</v>
      </c>
      <c r="H68" s="47">
        <f t="shared" si="11"/>
        <v>449963.40789473685</v>
      </c>
      <c r="I68" s="45">
        <f t="shared" si="11"/>
        <v>0</v>
      </c>
      <c r="N68" s="51">
        <f t="shared" si="1"/>
        <v>449963.4</v>
      </c>
    </row>
    <row r="69" spans="1:14" ht="20.25" customHeight="1">
      <c r="A69" s="63" t="s">
        <v>140</v>
      </c>
      <c r="B69" s="102">
        <v>7</v>
      </c>
      <c r="C69" s="103" t="s">
        <v>26</v>
      </c>
      <c r="D69" s="130" t="s">
        <v>66</v>
      </c>
      <c r="E69" s="48" t="s">
        <v>10</v>
      </c>
      <c r="F69" s="46">
        <v>1</v>
      </c>
      <c r="G69" s="47">
        <f>G$73*$F69/$F$73</f>
        <v>0</v>
      </c>
      <c r="H69" s="47">
        <f aca="true" t="shared" si="12" ref="H69:I72">H$73*$F69/$F$73</f>
        <v>166123.68421052632</v>
      </c>
      <c r="I69" s="45">
        <f t="shared" si="12"/>
        <v>0</v>
      </c>
      <c r="N69" s="51">
        <f t="shared" si="1"/>
        <v>166123.7</v>
      </c>
    </row>
    <row r="70" spans="1:14" ht="20.25" customHeight="1">
      <c r="A70" s="63" t="s">
        <v>141</v>
      </c>
      <c r="B70" s="102"/>
      <c r="C70" s="103"/>
      <c r="D70" s="128"/>
      <c r="E70" s="48" t="s">
        <v>11</v>
      </c>
      <c r="F70" s="46">
        <v>1.18</v>
      </c>
      <c r="G70" s="47">
        <f>G$73*$F70/$F$73</f>
        <v>0</v>
      </c>
      <c r="H70" s="47">
        <f t="shared" si="12"/>
        <v>196025.94736842104</v>
      </c>
      <c r="I70" s="45">
        <f t="shared" si="12"/>
        <v>0</v>
      </c>
      <c r="N70" s="51">
        <f t="shared" si="1"/>
        <v>196025.9</v>
      </c>
    </row>
    <row r="71" spans="1:14" ht="20.25" customHeight="1">
      <c r="A71" s="63" t="s">
        <v>142</v>
      </c>
      <c r="B71" s="102"/>
      <c r="C71" s="103"/>
      <c r="D71" s="128"/>
      <c r="E71" s="48" t="s">
        <v>12</v>
      </c>
      <c r="F71" s="46">
        <v>1.285</v>
      </c>
      <c r="G71" s="47">
        <f>G$73*$F71/$F$73</f>
        <v>0</v>
      </c>
      <c r="H71" s="47">
        <f t="shared" si="12"/>
        <v>213468.9342105263</v>
      </c>
      <c r="I71" s="45">
        <f t="shared" si="12"/>
        <v>0</v>
      </c>
      <c r="N71" s="51">
        <f t="shared" si="1"/>
        <v>213468.9</v>
      </c>
    </row>
    <row r="72" spans="1:14" ht="20.25" customHeight="1">
      <c r="A72" s="63" t="s">
        <v>143</v>
      </c>
      <c r="B72" s="102"/>
      <c r="C72" s="103"/>
      <c r="D72" s="128"/>
      <c r="E72" s="48" t="s">
        <v>13</v>
      </c>
      <c r="F72" s="46">
        <v>1.39</v>
      </c>
      <c r="G72" s="47">
        <f>G$73*$F72/$F$73</f>
        <v>0</v>
      </c>
      <c r="H72" s="47">
        <f t="shared" si="12"/>
        <v>230911.92105263157</v>
      </c>
      <c r="I72" s="45">
        <f t="shared" si="12"/>
        <v>0</v>
      </c>
      <c r="N72" s="51">
        <f t="shared" si="1"/>
        <v>230911.9</v>
      </c>
    </row>
    <row r="73" spans="1:14" s="3" customFormat="1" ht="20.25" customHeight="1">
      <c r="A73" s="64" t="s">
        <v>144</v>
      </c>
      <c r="B73" s="102"/>
      <c r="C73" s="103"/>
      <c r="D73" s="128"/>
      <c r="E73" s="98" t="s">
        <v>14</v>
      </c>
      <c r="F73" s="8">
        <v>1.52</v>
      </c>
      <c r="G73" s="11">
        <v>0</v>
      </c>
      <c r="H73" s="11">
        <v>252508</v>
      </c>
      <c r="I73" s="12">
        <v>0</v>
      </c>
      <c r="K73" s="21"/>
      <c r="L73" s="21"/>
      <c r="N73" s="51">
        <f t="shared" si="1"/>
        <v>252508</v>
      </c>
    </row>
    <row r="74" spans="1:14" ht="20.25" customHeight="1">
      <c r="A74" s="63" t="s">
        <v>145</v>
      </c>
      <c r="B74" s="102"/>
      <c r="C74" s="103"/>
      <c r="D74" s="128"/>
      <c r="E74" s="48" t="s">
        <v>15</v>
      </c>
      <c r="F74" s="46">
        <v>1.65</v>
      </c>
      <c r="G74" s="47">
        <f aca="true" t="shared" si="13" ref="G74:I78">G$73*$F74/$F$73</f>
        <v>0</v>
      </c>
      <c r="H74" s="47">
        <f t="shared" si="13"/>
        <v>274104.07894736837</v>
      </c>
      <c r="I74" s="45">
        <f t="shared" si="13"/>
        <v>0</v>
      </c>
      <c r="N74" s="51">
        <f aca="true" t="shared" si="14" ref="N74:N170">ROUND(IF($N$8=1,$G74,IF($N$8=2,$H74,IF($N$8=3,$I74,IF($N$8=4,$J74,IF($N$8=5,$K74,IF($N$8=6,$L74)))))),1)</f>
        <v>274104.1</v>
      </c>
    </row>
    <row r="75" spans="1:14" ht="20.25" customHeight="1">
      <c r="A75" s="63" t="s">
        <v>146</v>
      </c>
      <c r="B75" s="102"/>
      <c r="C75" s="103"/>
      <c r="D75" s="128"/>
      <c r="E75" s="48" t="s">
        <v>16</v>
      </c>
      <c r="F75" s="46">
        <v>1.8</v>
      </c>
      <c r="G75" s="47">
        <f t="shared" si="13"/>
        <v>0</v>
      </c>
      <c r="H75" s="47">
        <f t="shared" si="13"/>
        <v>299022.63157894736</v>
      </c>
      <c r="I75" s="45">
        <f t="shared" si="13"/>
        <v>0</v>
      </c>
      <c r="N75" s="51">
        <f t="shared" si="14"/>
        <v>299022.6</v>
      </c>
    </row>
    <row r="76" spans="1:14" ht="20.25" customHeight="1">
      <c r="A76" s="63" t="s">
        <v>147</v>
      </c>
      <c r="B76" s="102"/>
      <c r="C76" s="103"/>
      <c r="D76" s="128"/>
      <c r="E76" s="48" t="s">
        <v>17</v>
      </c>
      <c r="F76" s="46">
        <v>1.94</v>
      </c>
      <c r="G76" s="47">
        <f t="shared" si="13"/>
        <v>0</v>
      </c>
      <c r="H76" s="47">
        <f t="shared" si="13"/>
        <v>322279.947368421</v>
      </c>
      <c r="I76" s="45">
        <f t="shared" si="13"/>
        <v>0</v>
      </c>
      <c r="N76" s="51">
        <f t="shared" si="14"/>
        <v>322279.9</v>
      </c>
    </row>
    <row r="77" spans="1:14" ht="20.25" customHeight="1">
      <c r="A77" s="63" t="s">
        <v>148</v>
      </c>
      <c r="B77" s="102"/>
      <c r="C77" s="103"/>
      <c r="D77" s="128"/>
      <c r="E77" s="48" t="s">
        <v>18</v>
      </c>
      <c r="F77" s="46">
        <v>2.3</v>
      </c>
      <c r="G77" s="47">
        <f t="shared" si="13"/>
        <v>0</v>
      </c>
      <c r="H77" s="47">
        <f t="shared" si="13"/>
        <v>382084.47368421045</v>
      </c>
      <c r="I77" s="45">
        <f t="shared" si="13"/>
        <v>0</v>
      </c>
      <c r="N77" s="51">
        <f t="shared" si="14"/>
        <v>382084.5</v>
      </c>
    </row>
    <row r="78" spans="1:14" ht="20.25" customHeight="1">
      <c r="A78" s="63" t="s">
        <v>149</v>
      </c>
      <c r="B78" s="102"/>
      <c r="C78" s="103"/>
      <c r="D78" s="128"/>
      <c r="E78" s="48" t="s">
        <v>19</v>
      </c>
      <c r="F78" s="46">
        <v>2.71</v>
      </c>
      <c r="G78" s="47">
        <f t="shared" si="13"/>
        <v>0</v>
      </c>
      <c r="H78" s="47">
        <f t="shared" si="13"/>
        <v>450195.1842105263</v>
      </c>
      <c r="I78" s="45">
        <f t="shared" si="13"/>
        <v>0</v>
      </c>
      <c r="N78" s="51">
        <f t="shared" si="14"/>
        <v>450195.2</v>
      </c>
    </row>
    <row r="79" spans="1:14" ht="20.25" customHeight="1">
      <c r="A79" s="63" t="s">
        <v>150</v>
      </c>
      <c r="B79" s="102">
        <v>8</v>
      </c>
      <c r="C79" s="103" t="s">
        <v>27</v>
      </c>
      <c r="D79" s="127" t="s">
        <v>67</v>
      </c>
      <c r="E79" s="48" t="s">
        <v>10</v>
      </c>
      <c r="F79" s="46">
        <v>1</v>
      </c>
      <c r="G79" s="47">
        <f>G$83*$F79/$F$83</f>
        <v>0</v>
      </c>
      <c r="H79" s="47">
        <f aca="true" t="shared" si="15" ref="H79:I82">H$83*$F79/$F$83</f>
        <v>167845.3947368421</v>
      </c>
      <c r="I79" s="45">
        <f t="shared" si="15"/>
        <v>0</v>
      </c>
      <c r="N79" s="51">
        <f t="shared" si="14"/>
        <v>167845.4</v>
      </c>
    </row>
    <row r="80" spans="1:14" ht="20.25" customHeight="1">
      <c r="A80" s="63" t="s">
        <v>151</v>
      </c>
      <c r="B80" s="102"/>
      <c r="C80" s="103"/>
      <c r="D80" s="128"/>
      <c r="E80" s="48" t="s">
        <v>11</v>
      </c>
      <c r="F80" s="46">
        <v>1.18</v>
      </c>
      <c r="G80" s="47">
        <f>G$83*$F80/$F$83</f>
        <v>0</v>
      </c>
      <c r="H80" s="47">
        <f t="shared" si="15"/>
        <v>198057.56578947368</v>
      </c>
      <c r="I80" s="45">
        <f t="shared" si="15"/>
        <v>0</v>
      </c>
      <c r="N80" s="51">
        <f t="shared" si="14"/>
        <v>198057.6</v>
      </c>
    </row>
    <row r="81" spans="1:14" ht="20.25" customHeight="1">
      <c r="A81" s="63" t="s">
        <v>152</v>
      </c>
      <c r="B81" s="102"/>
      <c r="C81" s="103"/>
      <c r="D81" s="128"/>
      <c r="E81" s="48" t="s">
        <v>12</v>
      </c>
      <c r="F81" s="46">
        <v>1.285</v>
      </c>
      <c r="G81" s="47">
        <f>G$83*$F81/$F$83</f>
        <v>0</v>
      </c>
      <c r="H81" s="47">
        <f t="shared" si="15"/>
        <v>215681.3322368421</v>
      </c>
      <c r="I81" s="45">
        <f t="shared" si="15"/>
        <v>0</v>
      </c>
      <c r="N81" s="51">
        <f t="shared" si="14"/>
        <v>215681.3</v>
      </c>
    </row>
    <row r="82" spans="1:14" ht="20.25" customHeight="1">
      <c r="A82" s="63" t="s">
        <v>153</v>
      </c>
      <c r="B82" s="102"/>
      <c r="C82" s="103"/>
      <c r="D82" s="128"/>
      <c r="E82" s="48" t="s">
        <v>13</v>
      </c>
      <c r="F82" s="46">
        <v>1.39</v>
      </c>
      <c r="G82" s="47">
        <f>G$83*$F82/$F$83</f>
        <v>0</v>
      </c>
      <c r="H82" s="47">
        <f t="shared" si="15"/>
        <v>233305.09868421053</v>
      </c>
      <c r="I82" s="45">
        <f t="shared" si="15"/>
        <v>0</v>
      </c>
      <c r="N82" s="51">
        <f t="shared" si="14"/>
        <v>233305.1</v>
      </c>
    </row>
    <row r="83" spans="1:14" s="3" customFormat="1" ht="20.25" customHeight="1">
      <c r="A83" s="64" t="s">
        <v>154</v>
      </c>
      <c r="B83" s="102"/>
      <c r="C83" s="103"/>
      <c r="D83" s="128"/>
      <c r="E83" s="98" t="s">
        <v>14</v>
      </c>
      <c r="F83" s="8">
        <v>1.52</v>
      </c>
      <c r="G83" s="11">
        <v>0</v>
      </c>
      <c r="H83" s="11">
        <v>255125</v>
      </c>
      <c r="I83" s="12">
        <v>0</v>
      </c>
      <c r="K83" s="21"/>
      <c r="L83" s="21"/>
      <c r="N83" s="51">
        <f t="shared" si="14"/>
        <v>255125</v>
      </c>
    </row>
    <row r="84" spans="1:14" ht="20.25" customHeight="1">
      <c r="A84" s="63" t="s">
        <v>155</v>
      </c>
      <c r="B84" s="102"/>
      <c r="C84" s="103"/>
      <c r="D84" s="128"/>
      <c r="E84" s="48" t="s">
        <v>15</v>
      </c>
      <c r="F84" s="46">
        <v>1.65</v>
      </c>
      <c r="G84" s="47">
        <f aca="true" t="shared" si="16" ref="G84:I88">G$83*$F84/$F$83</f>
        <v>0</v>
      </c>
      <c r="H84" s="47">
        <f t="shared" si="16"/>
        <v>276944.9013157895</v>
      </c>
      <c r="I84" s="45">
        <f t="shared" si="16"/>
        <v>0</v>
      </c>
      <c r="N84" s="51">
        <f t="shared" si="14"/>
        <v>276944.9</v>
      </c>
    </row>
    <row r="85" spans="1:14" ht="20.25" customHeight="1">
      <c r="A85" s="63" t="s">
        <v>156</v>
      </c>
      <c r="B85" s="102"/>
      <c r="C85" s="103"/>
      <c r="D85" s="128"/>
      <c r="E85" s="48" t="s">
        <v>16</v>
      </c>
      <c r="F85" s="46">
        <v>1.8</v>
      </c>
      <c r="G85" s="47">
        <f t="shared" si="16"/>
        <v>0</v>
      </c>
      <c r="H85" s="47">
        <f t="shared" si="16"/>
        <v>302121.7105263158</v>
      </c>
      <c r="I85" s="45">
        <f t="shared" si="16"/>
        <v>0</v>
      </c>
      <c r="N85" s="51">
        <f t="shared" si="14"/>
        <v>302121.7</v>
      </c>
    </row>
    <row r="86" spans="1:14" ht="20.25" customHeight="1">
      <c r="A86" s="63" t="s">
        <v>157</v>
      </c>
      <c r="B86" s="102"/>
      <c r="C86" s="103"/>
      <c r="D86" s="128"/>
      <c r="E86" s="48" t="s">
        <v>17</v>
      </c>
      <c r="F86" s="46">
        <v>1.94</v>
      </c>
      <c r="G86" s="47">
        <f t="shared" si="16"/>
        <v>0</v>
      </c>
      <c r="H86" s="47">
        <f t="shared" si="16"/>
        <v>325620.0657894737</v>
      </c>
      <c r="I86" s="45">
        <f t="shared" si="16"/>
        <v>0</v>
      </c>
      <c r="N86" s="51">
        <f t="shared" si="14"/>
        <v>325620.1</v>
      </c>
    </row>
    <row r="87" spans="1:14" ht="20.25" customHeight="1">
      <c r="A87" s="63" t="s">
        <v>158</v>
      </c>
      <c r="B87" s="102"/>
      <c r="C87" s="103"/>
      <c r="D87" s="128"/>
      <c r="E87" s="48" t="s">
        <v>18</v>
      </c>
      <c r="F87" s="46">
        <v>2.3</v>
      </c>
      <c r="G87" s="47">
        <f t="shared" si="16"/>
        <v>0</v>
      </c>
      <c r="H87" s="47">
        <f t="shared" si="16"/>
        <v>386044.40789473685</v>
      </c>
      <c r="I87" s="45">
        <f t="shared" si="16"/>
        <v>0</v>
      </c>
      <c r="N87" s="51">
        <f t="shared" si="14"/>
        <v>386044.4</v>
      </c>
    </row>
    <row r="88" spans="1:14" ht="20.25" customHeight="1">
      <c r="A88" s="63" t="s">
        <v>159</v>
      </c>
      <c r="B88" s="102"/>
      <c r="C88" s="103"/>
      <c r="D88" s="128"/>
      <c r="E88" s="48" t="s">
        <v>19</v>
      </c>
      <c r="F88" s="46">
        <v>2.71</v>
      </c>
      <c r="G88" s="47">
        <f t="shared" si="16"/>
        <v>0</v>
      </c>
      <c r="H88" s="47">
        <f t="shared" si="16"/>
        <v>454861.0197368421</v>
      </c>
      <c r="I88" s="45">
        <f t="shared" si="16"/>
        <v>0</v>
      </c>
      <c r="N88" s="51">
        <f t="shared" si="14"/>
        <v>454861</v>
      </c>
    </row>
    <row r="89" spans="1:14" ht="40.5" customHeight="1">
      <c r="A89" s="63" t="s">
        <v>226</v>
      </c>
      <c r="B89" s="102">
        <v>9</v>
      </c>
      <c r="C89" s="103" t="s">
        <v>28</v>
      </c>
      <c r="D89" s="130" t="s">
        <v>220</v>
      </c>
      <c r="E89" s="48" t="s">
        <v>48</v>
      </c>
      <c r="F89" s="46">
        <v>1</v>
      </c>
      <c r="G89" s="47">
        <f>G$90*$F89/$F$90</f>
        <v>0</v>
      </c>
      <c r="H89" s="47">
        <f>H$90*$F89/$F$90</f>
        <v>219374.57627118647</v>
      </c>
      <c r="I89" s="45">
        <f>I$90*$F89/$F$90</f>
        <v>0</v>
      </c>
      <c r="N89" s="51">
        <f t="shared" si="14"/>
        <v>219374.6</v>
      </c>
    </row>
    <row r="90" spans="1:14" ht="40.5" customHeight="1">
      <c r="A90" s="63" t="s">
        <v>227</v>
      </c>
      <c r="B90" s="102"/>
      <c r="C90" s="103"/>
      <c r="D90" s="128"/>
      <c r="E90" s="98" t="s">
        <v>49</v>
      </c>
      <c r="F90" s="8">
        <v>1.18</v>
      </c>
      <c r="G90" s="11">
        <v>0</v>
      </c>
      <c r="H90" s="11">
        <v>258862</v>
      </c>
      <c r="I90" s="12">
        <v>0</v>
      </c>
      <c r="N90" s="51">
        <f t="shared" si="14"/>
        <v>258862</v>
      </c>
    </row>
    <row r="91" spans="1:14" ht="40.5" customHeight="1">
      <c r="A91" s="63" t="s">
        <v>228</v>
      </c>
      <c r="B91" s="102"/>
      <c r="C91" s="103"/>
      <c r="D91" s="128"/>
      <c r="E91" s="48" t="s">
        <v>50</v>
      </c>
      <c r="F91" s="46">
        <v>1.4</v>
      </c>
      <c r="G91" s="47">
        <f aca="true" t="shared" si="17" ref="G91:I92">G$90*$F91/$F$90</f>
        <v>0</v>
      </c>
      <c r="H91" s="47">
        <f t="shared" si="17"/>
        <v>307124.406779661</v>
      </c>
      <c r="I91" s="45">
        <f t="shared" si="17"/>
        <v>0</v>
      </c>
      <c r="N91" s="51">
        <f t="shared" si="14"/>
        <v>307124.4</v>
      </c>
    </row>
    <row r="92" spans="1:14" ht="40.5" customHeight="1">
      <c r="A92" s="63" t="s">
        <v>229</v>
      </c>
      <c r="B92" s="102"/>
      <c r="C92" s="103"/>
      <c r="D92" s="128"/>
      <c r="E92" s="48" t="s">
        <v>51</v>
      </c>
      <c r="F92" s="46">
        <v>1.65</v>
      </c>
      <c r="G92" s="47">
        <f t="shared" si="17"/>
        <v>0</v>
      </c>
      <c r="H92" s="47">
        <f t="shared" si="17"/>
        <v>361968.05084745766</v>
      </c>
      <c r="I92" s="45">
        <f t="shared" si="17"/>
        <v>0</v>
      </c>
      <c r="N92" s="51">
        <f t="shared" si="14"/>
        <v>361968.1</v>
      </c>
    </row>
    <row r="93" spans="1:14" ht="27" customHeight="1">
      <c r="A93" s="63" t="s">
        <v>222</v>
      </c>
      <c r="B93" s="102">
        <v>10</v>
      </c>
      <c r="C93" s="103" t="s">
        <v>29</v>
      </c>
      <c r="D93" s="130" t="s">
        <v>221</v>
      </c>
      <c r="E93" s="48" t="s">
        <v>48</v>
      </c>
      <c r="F93" s="46">
        <v>1</v>
      </c>
      <c r="G93" s="47">
        <f>G$94*$F93/$F$94</f>
        <v>0</v>
      </c>
      <c r="H93" s="47">
        <f>H$94*$F93/$F$94</f>
        <v>219974.57627118647</v>
      </c>
      <c r="I93" s="45">
        <f>I$94*$F93/$F$94</f>
        <v>0</v>
      </c>
      <c r="N93" s="51">
        <f t="shared" si="14"/>
        <v>219974.6</v>
      </c>
    </row>
    <row r="94" spans="1:14" ht="27" customHeight="1">
      <c r="A94" s="63" t="s">
        <v>223</v>
      </c>
      <c r="B94" s="102"/>
      <c r="C94" s="103"/>
      <c r="D94" s="128"/>
      <c r="E94" s="98" t="s">
        <v>49</v>
      </c>
      <c r="F94" s="8">
        <v>1.18</v>
      </c>
      <c r="G94" s="11">
        <v>0</v>
      </c>
      <c r="H94" s="11">
        <v>259570</v>
      </c>
      <c r="I94" s="12"/>
      <c r="N94" s="51">
        <f t="shared" si="14"/>
        <v>259570</v>
      </c>
    </row>
    <row r="95" spans="1:14" ht="27" customHeight="1">
      <c r="A95" s="63" t="s">
        <v>224</v>
      </c>
      <c r="B95" s="102"/>
      <c r="C95" s="103"/>
      <c r="D95" s="128"/>
      <c r="E95" s="48" t="s">
        <v>50</v>
      </c>
      <c r="F95" s="46">
        <v>1.4</v>
      </c>
      <c r="G95" s="47">
        <f aca="true" t="shared" si="18" ref="G95:I96">G$94*$F95/$F$94</f>
        <v>0</v>
      </c>
      <c r="H95" s="47">
        <f t="shared" si="18"/>
        <v>307964.406779661</v>
      </c>
      <c r="I95" s="45">
        <f t="shared" si="18"/>
        <v>0</v>
      </c>
      <c r="N95" s="51">
        <f t="shared" si="14"/>
        <v>307964.4</v>
      </c>
    </row>
    <row r="96" spans="1:14" ht="27" customHeight="1">
      <c r="A96" s="63" t="s">
        <v>225</v>
      </c>
      <c r="B96" s="102"/>
      <c r="C96" s="103"/>
      <c r="D96" s="128"/>
      <c r="E96" s="48" t="s">
        <v>51</v>
      </c>
      <c r="F96" s="46">
        <v>1.65</v>
      </c>
      <c r="G96" s="47">
        <f t="shared" si="18"/>
        <v>0</v>
      </c>
      <c r="H96" s="47">
        <f t="shared" si="18"/>
        <v>362958.05084745766</v>
      </c>
      <c r="I96" s="45">
        <f t="shared" si="18"/>
        <v>0</v>
      </c>
      <c r="N96" s="51">
        <f t="shared" si="14"/>
        <v>362958.1</v>
      </c>
    </row>
    <row r="97" spans="1:14" ht="20.25" customHeight="1">
      <c r="A97" s="63" t="s">
        <v>160</v>
      </c>
      <c r="B97" s="102">
        <v>11</v>
      </c>
      <c r="C97" s="103" t="s">
        <v>30</v>
      </c>
      <c r="D97" s="130" t="s">
        <v>68</v>
      </c>
      <c r="E97" s="48" t="s">
        <v>10</v>
      </c>
      <c r="F97" s="46">
        <v>1</v>
      </c>
      <c r="G97" s="47">
        <f>G$101*$F97/$F$101</f>
        <v>0</v>
      </c>
      <c r="H97" s="47">
        <f aca="true" t="shared" si="19" ref="H97:I100">H$101*$F97/$F$101</f>
        <v>0</v>
      </c>
      <c r="I97" s="45">
        <f t="shared" si="19"/>
        <v>0</v>
      </c>
      <c r="N97" s="51">
        <f t="shared" si="14"/>
        <v>0</v>
      </c>
    </row>
    <row r="98" spans="1:14" ht="20.25" customHeight="1">
      <c r="A98" s="63" t="s">
        <v>161</v>
      </c>
      <c r="B98" s="102"/>
      <c r="C98" s="103"/>
      <c r="D98" s="128"/>
      <c r="E98" s="48" t="s">
        <v>11</v>
      </c>
      <c r="F98" s="46">
        <v>1.18</v>
      </c>
      <c r="G98" s="47">
        <f>G$101*$F98/$F$101</f>
        <v>0</v>
      </c>
      <c r="H98" s="47">
        <f t="shared" si="19"/>
        <v>0</v>
      </c>
      <c r="I98" s="45">
        <f t="shared" si="19"/>
        <v>0</v>
      </c>
      <c r="N98" s="51">
        <f t="shared" si="14"/>
        <v>0</v>
      </c>
    </row>
    <row r="99" spans="1:14" ht="20.25" customHeight="1">
      <c r="A99" s="63" t="s">
        <v>162</v>
      </c>
      <c r="B99" s="102"/>
      <c r="C99" s="103"/>
      <c r="D99" s="128"/>
      <c r="E99" s="48" t="s">
        <v>12</v>
      </c>
      <c r="F99" s="46">
        <v>1.285</v>
      </c>
      <c r="G99" s="47">
        <f>G$101*$F99/$F$101</f>
        <v>0</v>
      </c>
      <c r="H99" s="47">
        <f t="shared" si="19"/>
        <v>0</v>
      </c>
      <c r="I99" s="45">
        <f t="shared" si="19"/>
        <v>0</v>
      </c>
      <c r="N99" s="51">
        <f t="shared" si="14"/>
        <v>0</v>
      </c>
    </row>
    <row r="100" spans="1:14" ht="20.25" customHeight="1">
      <c r="A100" s="63" t="s">
        <v>163</v>
      </c>
      <c r="B100" s="102"/>
      <c r="C100" s="103"/>
      <c r="D100" s="128"/>
      <c r="E100" s="48" t="s">
        <v>13</v>
      </c>
      <c r="F100" s="46">
        <v>1.39</v>
      </c>
      <c r="G100" s="47">
        <f>G$101*$F100/$F$101</f>
        <v>0</v>
      </c>
      <c r="H100" s="47">
        <f t="shared" si="19"/>
        <v>0</v>
      </c>
      <c r="I100" s="45">
        <f t="shared" si="19"/>
        <v>0</v>
      </c>
      <c r="N100" s="51">
        <f t="shared" si="14"/>
        <v>0</v>
      </c>
    </row>
    <row r="101" spans="1:14" s="3" customFormat="1" ht="20.25" customHeight="1">
      <c r="A101" s="64" t="s">
        <v>164</v>
      </c>
      <c r="B101" s="102"/>
      <c r="C101" s="103"/>
      <c r="D101" s="128"/>
      <c r="E101" s="98" t="s">
        <v>14</v>
      </c>
      <c r="F101" s="8">
        <v>1.52</v>
      </c>
      <c r="G101" s="11">
        <v>0</v>
      </c>
      <c r="H101" s="11">
        <v>0</v>
      </c>
      <c r="I101" s="12">
        <v>0</v>
      </c>
      <c r="K101" s="21"/>
      <c r="L101" s="21"/>
      <c r="N101" s="51">
        <f t="shared" si="14"/>
        <v>0</v>
      </c>
    </row>
    <row r="102" spans="1:14" ht="20.25" customHeight="1">
      <c r="A102" s="63" t="s">
        <v>165</v>
      </c>
      <c r="B102" s="102"/>
      <c r="C102" s="103"/>
      <c r="D102" s="128"/>
      <c r="E102" s="48" t="s">
        <v>15</v>
      </c>
      <c r="F102" s="46">
        <v>1.65</v>
      </c>
      <c r="G102" s="47">
        <f aca="true" t="shared" si="20" ref="G102:I106">G$101*$F102/$F$101</f>
        <v>0</v>
      </c>
      <c r="H102" s="47">
        <f t="shared" si="20"/>
        <v>0</v>
      </c>
      <c r="I102" s="45">
        <f t="shared" si="20"/>
        <v>0</v>
      </c>
      <c r="N102" s="51">
        <f t="shared" si="14"/>
        <v>0</v>
      </c>
    </row>
    <row r="103" spans="1:14" ht="20.25" customHeight="1">
      <c r="A103" s="63" t="s">
        <v>166</v>
      </c>
      <c r="B103" s="102"/>
      <c r="C103" s="103"/>
      <c r="D103" s="128"/>
      <c r="E103" s="48" t="s">
        <v>16</v>
      </c>
      <c r="F103" s="46">
        <v>1.8</v>
      </c>
      <c r="G103" s="47">
        <f t="shared" si="20"/>
        <v>0</v>
      </c>
      <c r="H103" s="47">
        <f t="shared" si="20"/>
        <v>0</v>
      </c>
      <c r="I103" s="45">
        <f t="shared" si="20"/>
        <v>0</v>
      </c>
      <c r="N103" s="51">
        <f t="shared" si="14"/>
        <v>0</v>
      </c>
    </row>
    <row r="104" spans="1:14" ht="20.25" customHeight="1">
      <c r="A104" s="63" t="s">
        <v>167</v>
      </c>
      <c r="B104" s="102"/>
      <c r="C104" s="103"/>
      <c r="D104" s="128"/>
      <c r="E104" s="48" t="s">
        <v>17</v>
      </c>
      <c r="F104" s="46">
        <v>1.94</v>
      </c>
      <c r="G104" s="47">
        <f t="shared" si="20"/>
        <v>0</v>
      </c>
      <c r="H104" s="47">
        <f t="shared" si="20"/>
        <v>0</v>
      </c>
      <c r="I104" s="45">
        <f t="shared" si="20"/>
        <v>0</v>
      </c>
      <c r="N104" s="51">
        <f t="shared" si="14"/>
        <v>0</v>
      </c>
    </row>
    <row r="105" spans="1:14" ht="20.25" customHeight="1">
      <c r="A105" s="63" t="s">
        <v>168</v>
      </c>
      <c r="B105" s="102"/>
      <c r="C105" s="103"/>
      <c r="D105" s="128"/>
      <c r="E105" s="48" t="s">
        <v>18</v>
      </c>
      <c r="F105" s="46">
        <v>2.3</v>
      </c>
      <c r="G105" s="47">
        <f t="shared" si="20"/>
        <v>0</v>
      </c>
      <c r="H105" s="47">
        <f t="shared" si="20"/>
        <v>0</v>
      </c>
      <c r="I105" s="45">
        <f t="shared" si="20"/>
        <v>0</v>
      </c>
      <c r="N105" s="51">
        <f t="shared" si="14"/>
        <v>0</v>
      </c>
    </row>
    <row r="106" spans="1:14" ht="20.25" customHeight="1">
      <c r="A106" s="63" t="s">
        <v>169</v>
      </c>
      <c r="B106" s="102"/>
      <c r="C106" s="103"/>
      <c r="D106" s="128"/>
      <c r="E106" s="48" t="s">
        <v>19</v>
      </c>
      <c r="F106" s="46">
        <v>2.71</v>
      </c>
      <c r="G106" s="47">
        <f t="shared" si="20"/>
        <v>0</v>
      </c>
      <c r="H106" s="47">
        <f t="shared" si="20"/>
        <v>0</v>
      </c>
      <c r="I106" s="45">
        <f t="shared" si="20"/>
        <v>0</v>
      </c>
      <c r="N106" s="51">
        <f t="shared" si="14"/>
        <v>0</v>
      </c>
    </row>
    <row r="107" spans="1:14" ht="20.25" customHeight="1">
      <c r="A107" s="63" t="s">
        <v>212</v>
      </c>
      <c r="B107" s="102" t="s">
        <v>31</v>
      </c>
      <c r="C107" s="103" t="s">
        <v>32</v>
      </c>
      <c r="D107" s="127" t="s">
        <v>41</v>
      </c>
      <c r="E107" s="48" t="s">
        <v>33</v>
      </c>
      <c r="F107" s="46">
        <v>1</v>
      </c>
      <c r="G107" s="47">
        <f>G$110*$F107/$F$110</f>
        <v>0</v>
      </c>
      <c r="H107" s="47">
        <f aca="true" t="shared" si="21" ref="H107:I109">H$110*$F107/$F$110</f>
        <v>185502.85714285716</v>
      </c>
      <c r="I107" s="45">
        <f t="shared" si="21"/>
        <v>0</v>
      </c>
      <c r="N107" s="51">
        <f t="shared" si="14"/>
        <v>185502.9</v>
      </c>
    </row>
    <row r="108" spans="1:14" ht="20.25" customHeight="1">
      <c r="A108" s="63" t="s">
        <v>213</v>
      </c>
      <c r="B108" s="102"/>
      <c r="C108" s="103"/>
      <c r="D108" s="128"/>
      <c r="E108" s="48" t="s">
        <v>34</v>
      </c>
      <c r="F108" s="46">
        <v>1.13</v>
      </c>
      <c r="G108" s="47">
        <f>G$110*$F108/$F$110</f>
        <v>0</v>
      </c>
      <c r="H108" s="47">
        <f t="shared" si="21"/>
        <v>209618.22857142857</v>
      </c>
      <c r="I108" s="45">
        <f t="shared" si="21"/>
        <v>0</v>
      </c>
      <c r="N108" s="51">
        <f t="shared" si="14"/>
        <v>209618.2</v>
      </c>
    </row>
    <row r="109" spans="1:14" ht="20.25" customHeight="1">
      <c r="A109" s="63" t="s">
        <v>214</v>
      </c>
      <c r="B109" s="102"/>
      <c r="C109" s="103"/>
      <c r="D109" s="128"/>
      <c r="E109" s="48" t="s">
        <v>40</v>
      </c>
      <c r="F109" s="46">
        <v>1.26</v>
      </c>
      <c r="G109" s="47">
        <f>G$110*$F109/$F$110</f>
        <v>0</v>
      </c>
      <c r="H109" s="47">
        <f t="shared" si="21"/>
        <v>233733.6</v>
      </c>
      <c r="I109" s="45">
        <f t="shared" si="21"/>
        <v>0</v>
      </c>
      <c r="N109" s="51">
        <f t="shared" si="14"/>
        <v>233733.6</v>
      </c>
    </row>
    <row r="110" spans="1:14" s="3" customFormat="1" ht="20.25" customHeight="1">
      <c r="A110" s="63" t="s">
        <v>215</v>
      </c>
      <c r="B110" s="102"/>
      <c r="C110" s="103"/>
      <c r="D110" s="128"/>
      <c r="E110" s="98" t="s">
        <v>39</v>
      </c>
      <c r="F110" s="8">
        <v>1.4</v>
      </c>
      <c r="G110" s="11">
        <v>0</v>
      </c>
      <c r="H110" s="11">
        <v>259704</v>
      </c>
      <c r="I110" s="12">
        <v>0</v>
      </c>
      <c r="K110" s="19"/>
      <c r="L110" s="19"/>
      <c r="N110" s="51">
        <f t="shared" si="14"/>
        <v>259704</v>
      </c>
    </row>
    <row r="111" spans="1:14" ht="20.25" customHeight="1">
      <c r="A111" s="63" t="s">
        <v>408</v>
      </c>
      <c r="B111" s="102"/>
      <c r="C111" s="103"/>
      <c r="D111" s="128"/>
      <c r="E111" s="48" t="s">
        <v>407</v>
      </c>
      <c r="F111" s="46">
        <v>1.465</v>
      </c>
      <c r="G111" s="47">
        <f aca="true" t="shared" si="22" ref="G111:I115">G$110*$F111/$F$110</f>
        <v>0</v>
      </c>
      <c r="H111" s="47">
        <f t="shared" si="22"/>
        <v>271761.68571428576</v>
      </c>
      <c r="I111" s="45">
        <f t="shared" si="22"/>
        <v>0</v>
      </c>
      <c r="N111" s="51">
        <f t="shared" si="14"/>
        <v>271761.7</v>
      </c>
    </row>
    <row r="112" spans="1:14" ht="20.25" customHeight="1">
      <c r="A112" s="63" t="s">
        <v>216</v>
      </c>
      <c r="B112" s="102"/>
      <c r="C112" s="103"/>
      <c r="D112" s="128"/>
      <c r="E112" s="48" t="s">
        <v>38</v>
      </c>
      <c r="F112" s="46">
        <v>1.53</v>
      </c>
      <c r="G112" s="47">
        <f t="shared" si="22"/>
        <v>0</v>
      </c>
      <c r="H112" s="47">
        <f t="shared" si="22"/>
        <v>283819.37142857147</v>
      </c>
      <c r="I112" s="45">
        <f t="shared" si="22"/>
        <v>0</v>
      </c>
      <c r="N112" s="51">
        <f t="shared" si="14"/>
        <v>283819.4</v>
      </c>
    </row>
    <row r="113" spans="1:14" ht="20.25" customHeight="1">
      <c r="A113" s="63" t="s">
        <v>217</v>
      </c>
      <c r="B113" s="102"/>
      <c r="C113" s="103"/>
      <c r="D113" s="128"/>
      <c r="E113" s="48" t="s">
        <v>37</v>
      </c>
      <c r="F113" s="46">
        <v>1.66</v>
      </c>
      <c r="G113" s="47">
        <f t="shared" si="22"/>
        <v>0</v>
      </c>
      <c r="H113" s="47">
        <f t="shared" si="22"/>
        <v>307934.7428571428</v>
      </c>
      <c r="I113" s="45">
        <f t="shared" si="22"/>
        <v>0</v>
      </c>
      <c r="N113" s="51">
        <f t="shared" si="14"/>
        <v>307934.7</v>
      </c>
    </row>
    <row r="114" spans="1:14" ht="20.25" customHeight="1">
      <c r="A114" s="63" t="s">
        <v>218</v>
      </c>
      <c r="B114" s="102"/>
      <c r="C114" s="103"/>
      <c r="D114" s="128"/>
      <c r="E114" s="48" t="s">
        <v>36</v>
      </c>
      <c r="F114" s="46">
        <v>1.79</v>
      </c>
      <c r="G114" s="47">
        <f t="shared" si="22"/>
        <v>0</v>
      </c>
      <c r="H114" s="47">
        <f t="shared" si="22"/>
        <v>332050.11428571434</v>
      </c>
      <c r="I114" s="45">
        <f t="shared" si="22"/>
        <v>0</v>
      </c>
      <c r="N114" s="51">
        <f t="shared" si="14"/>
        <v>332050.1</v>
      </c>
    </row>
    <row r="115" spans="1:14" ht="20.25" customHeight="1">
      <c r="A115" s="63" t="s">
        <v>219</v>
      </c>
      <c r="B115" s="102"/>
      <c r="C115" s="103"/>
      <c r="D115" s="128"/>
      <c r="E115" s="48" t="s">
        <v>35</v>
      </c>
      <c r="F115" s="46">
        <v>1.93</v>
      </c>
      <c r="G115" s="47">
        <f t="shared" si="22"/>
        <v>0</v>
      </c>
      <c r="H115" s="47">
        <f t="shared" si="22"/>
        <v>358020.5142857143</v>
      </c>
      <c r="I115" s="45">
        <f t="shared" si="22"/>
        <v>0</v>
      </c>
      <c r="N115" s="51">
        <f t="shared" si="14"/>
        <v>358020.5</v>
      </c>
    </row>
    <row r="116" spans="1:14" ht="20.25" customHeight="1">
      <c r="A116" s="63" t="s">
        <v>372</v>
      </c>
      <c r="B116" s="102" t="s">
        <v>365</v>
      </c>
      <c r="C116" s="103" t="s">
        <v>363</v>
      </c>
      <c r="D116" s="127" t="s">
        <v>364</v>
      </c>
      <c r="E116" s="48" t="s">
        <v>33</v>
      </c>
      <c r="F116" s="46">
        <v>1</v>
      </c>
      <c r="G116" s="47">
        <f>G$119*$F116/$F$119</f>
        <v>0</v>
      </c>
      <c r="H116" s="47">
        <f aca="true" t="shared" si="23" ref="H116:I118">H$119*$F116/$F$119</f>
        <v>617142.8571428572</v>
      </c>
      <c r="I116" s="47">
        <f t="shared" si="23"/>
        <v>0</v>
      </c>
      <c r="N116" s="51">
        <f t="shared" si="14"/>
        <v>617142.9</v>
      </c>
    </row>
    <row r="117" spans="1:14" ht="20.25" customHeight="1">
      <c r="A117" s="63" t="s">
        <v>373</v>
      </c>
      <c r="B117" s="102"/>
      <c r="C117" s="103"/>
      <c r="D117" s="128"/>
      <c r="E117" s="48" t="s">
        <v>34</v>
      </c>
      <c r="F117" s="46">
        <v>1.13</v>
      </c>
      <c r="G117" s="47">
        <f>G$119*$F117/$F$119</f>
        <v>0</v>
      </c>
      <c r="H117" s="47">
        <f t="shared" si="23"/>
        <v>697371.4285714285</v>
      </c>
      <c r="I117" s="47">
        <f t="shared" si="23"/>
        <v>0</v>
      </c>
      <c r="N117" s="51">
        <f t="shared" si="14"/>
        <v>697371.4</v>
      </c>
    </row>
    <row r="118" spans="1:14" ht="20.25" customHeight="1">
      <c r="A118" s="63" t="s">
        <v>374</v>
      </c>
      <c r="B118" s="102"/>
      <c r="C118" s="103"/>
      <c r="D118" s="128"/>
      <c r="E118" s="48" t="s">
        <v>40</v>
      </c>
      <c r="F118" s="46">
        <v>1.26</v>
      </c>
      <c r="G118" s="47">
        <f>G$119*$F118/$F$119</f>
        <v>0</v>
      </c>
      <c r="H118" s="47">
        <f t="shared" si="23"/>
        <v>777600</v>
      </c>
      <c r="I118" s="47">
        <f>I$119*$F118/$F$119</f>
        <v>0</v>
      </c>
      <c r="N118" s="51">
        <f t="shared" si="14"/>
        <v>777600</v>
      </c>
    </row>
    <row r="119" spans="1:14" s="3" customFormat="1" ht="20.25" customHeight="1">
      <c r="A119" s="63" t="s">
        <v>375</v>
      </c>
      <c r="B119" s="102"/>
      <c r="C119" s="103"/>
      <c r="D119" s="128"/>
      <c r="E119" s="98" t="s">
        <v>39</v>
      </c>
      <c r="F119" s="8">
        <v>1.4</v>
      </c>
      <c r="G119" s="11">
        <v>0</v>
      </c>
      <c r="H119" s="11">
        <v>864000</v>
      </c>
      <c r="I119" s="12">
        <v>0</v>
      </c>
      <c r="K119" s="19"/>
      <c r="L119" s="19"/>
      <c r="N119" s="51">
        <f t="shared" si="14"/>
        <v>864000</v>
      </c>
    </row>
    <row r="120" spans="1:14" ht="20.25" customHeight="1">
      <c r="A120" s="63" t="s">
        <v>376</v>
      </c>
      <c r="B120" s="102"/>
      <c r="C120" s="103"/>
      <c r="D120" s="128"/>
      <c r="E120" s="48" t="s">
        <v>38</v>
      </c>
      <c r="F120" s="46">
        <v>1.53</v>
      </c>
      <c r="G120" s="47">
        <f>G$119*$F120/$F$119</f>
        <v>0</v>
      </c>
      <c r="H120" s="47">
        <f aca="true" t="shared" si="24" ref="H120:I123">H$119*$F120/$F$119</f>
        <v>944228.5714285715</v>
      </c>
      <c r="I120" s="47">
        <f t="shared" si="24"/>
        <v>0</v>
      </c>
      <c r="N120" s="51">
        <f t="shared" si="14"/>
        <v>944228.6</v>
      </c>
    </row>
    <row r="121" spans="1:14" ht="20.25" customHeight="1">
      <c r="A121" s="63" t="s">
        <v>377</v>
      </c>
      <c r="B121" s="102"/>
      <c r="C121" s="103"/>
      <c r="D121" s="128"/>
      <c r="E121" s="48" t="s">
        <v>37</v>
      </c>
      <c r="F121" s="46">
        <v>1.66</v>
      </c>
      <c r="G121" s="47">
        <f>G$119*$F121/$F$119</f>
        <v>0</v>
      </c>
      <c r="H121" s="47">
        <f t="shared" si="24"/>
        <v>1024457.142857143</v>
      </c>
      <c r="I121" s="47">
        <f t="shared" si="24"/>
        <v>0</v>
      </c>
      <c r="N121" s="51">
        <f t="shared" si="14"/>
        <v>1024457.1</v>
      </c>
    </row>
    <row r="122" spans="1:14" ht="20.25" customHeight="1">
      <c r="A122" s="63" t="s">
        <v>378</v>
      </c>
      <c r="B122" s="102"/>
      <c r="C122" s="103"/>
      <c r="D122" s="128"/>
      <c r="E122" s="48" t="s">
        <v>36</v>
      </c>
      <c r="F122" s="46">
        <v>1.79</v>
      </c>
      <c r="G122" s="47">
        <f>G$119*$F122/$F$119</f>
        <v>0</v>
      </c>
      <c r="H122" s="47">
        <f t="shared" si="24"/>
        <v>1104685.7142857143</v>
      </c>
      <c r="I122" s="47">
        <f t="shared" si="24"/>
        <v>0</v>
      </c>
      <c r="N122" s="51">
        <f t="shared" si="14"/>
        <v>1104685.7</v>
      </c>
    </row>
    <row r="123" spans="1:14" ht="20.25" customHeight="1">
      <c r="A123" s="63" t="s">
        <v>379</v>
      </c>
      <c r="B123" s="102"/>
      <c r="C123" s="103"/>
      <c r="D123" s="128"/>
      <c r="E123" s="48" t="s">
        <v>35</v>
      </c>
      <c r="F123" s="46">
        <v>1.93</v>
      </c>
      <c r="G123" s="47">
        <f>G$119*$F123/$F$119</f>
        <v>0</v>
      </c>
      <c r="H123" s="47">
        <f t="shared" si="24"/>
        <v>1191085.7142857143</v>
      </c>
      <c r="I123" s="47">
        <f>I$119*$F123/$F$119</f>
        <v>0</v>
      </c>
      <c r="N123" s="51">
        <f t="shared" si="14"/>
        <v>1191085.7</v>
      </c>
    </row>
    <row r="124" spans="1:14" ht="20.25" customHeight="1">
      <c r="A124" s="63" t="s">
        <v>380</v>
      </c>
      <c r="B124" s="102" t="s">
        <v>366</v>
      </c>
      <c r="C124" s="103" t="s">
        <v>363</v>
      </c>
      <c r="D124" s="127" t="s">
        <v>369</v>
      </c>
      <c r="E124" s="48" t="s">
        <v>33</v>
      </c>
      <c r="F124" s="46">
        <v>1</v>
      </c>
      <c r="G124" s="47">
        <f>G$127*$F124/$F$127</f>
        <v>0</v>
      </c>
      <c r="H124" s="47">
        <f>H$127*$F124/$F$127</f>
        <v>484714.28571428574</v>
      </c>
      <c r="I124" s="47">
        <f aca="true" t="shared" si="25" ref="H124:I126">I$127*$F124/$F$127</f>
        <v>0</v>
      </c>
      <c r="N124" s="51">
        <f t="shared" si="14"/>
        <v>484714.3</v>
      </c>
    </row>
    <row r="125" spans="1:14" ht="20.25" customHeight="1">
      <c r="A125" s="63" t="s">
        <v>381</v>
      </c>
      <c r="B125" s="102"/>
      <c r="C125" s="103"/>
      <c r="D125" s="128"/>
      <c r="E125" s="48" t="s">
        <v>34</v>
      </c>
      <c r="F125" s="46">
        <v>1.13</v>
      </c>
      <c r="G125" s="47">
        <f>G$127*$F125/$F$127</f>
        <v>0</v>
      </c>
      <c r="H125" s="47">
        <f t="shared" si="25"/>
        <v>547727.1428571428</v>
      </c>
      <c r="I125" s="47">
        <f t="shared" si="25"/>
        <v>0</v>
      </c>
      <c r="N125" s="51">
        <f t="shared" si="14"/>
        <v>547727.1</v>
      </c>
    </row>
    <row r="126" spans="1:14" ht="20.25" customHeight="1">
      <c r="A126" s="63" t="s">
        <v>382</v>
      </c>
      <c r="B126" s="102"/>
      <c r="C126" s="103"/>
      <c r="D126" s="128"/>
      <c r="E126" s="48" t="s">
        <v>40</v>
      </c>
      <c r="F126" s="46">
        <v>1.26</v>
      </c>
      <c r="G126" s="47">
        <f>G$127*$F126/$F$127</f>
        <v>0</v>
      </c>
      <c r="H126" s="47">
        <f>H$127*$F126/$F$127</f>
        <v>610740</v>
      </c>
      <c r="I126" s="47">
        <f t="shared" si="25"/>
        <v>0</v>
      </c>
      <c r="N126" s="51">
        <f t="shared" si="14"/>
        <v>610740</v>
      </c>
    </row>
    <row r="127" spans="1:14" s="3" customFormat="1" ht="20.25" customHeight="1">
      <c r="A127" s="63" t="s">
        <v>383</v>
      </c>
      <c r="B127" s="102"/>
      <c r="C127" s="103"/>
      <c r="D127" s="128"/>
      <c r="E127" s="98" t="s">
        <v>39</v>
      </c>
      <c r="F127" s="8">
        <v>1.4</v>
      </c>
      <c r="G127" s="11">
        <v>0</v>
      </c>
      <c r="H127" s="11">
        <v>678600</v>
      </c>
      <c r="I127" s="12">
        <v>0</v>
      </c>
      <c r="K127" s="19"/>
      <c r="L127" s="19"/>
      <c r="N127" s="51">
        <f t="shared" si="14"/>
        <v>678600</v>
      </c>
    </row>
    <row r="128" spans="1:14" ht="20.25" customHeight="1">
      <c r="A128" s="63" t="s">
        <v>384</v>
      </c>
      <c r="B128" s="102"/>
      <c r="C128" s="103"/>
      <c r="D128" s="128"/>
      <c r="E128" s="48" t="s">
        <v>38</v>
      </c>
      <c r="F128" s="46">
        <v>1.53</v>
      </c>
      <c r="G128" s="47">
        <f>G$127*$F128/$F$127</f>
        <v>0</v>
      </c>
      <c r="H128" s="47">
        <f aca="true" t="shared" si="26" ref="H128:I130">H$127*$F128/$F$127</f>
        <v>741612.8571428572</v>
      </c>
      <c r="I128" s="47">
        <f>I$127*$F128/$F$127</f>
        <v>0</v>
      </c>
      <c r="N128" s="51">
        <f t="shared" si="14"/>
        <v>741612.9</v>
      </c>
    </row>
    <row r="129" spans="1:14" ht="20.25" customHeight="1">
      <c r="A129" s="63" t="s">
        <v>385</v>
      </c>
      <c r="B129" s="102"/>
      <c r="C129" s="103"/>
      <c r="D129" s="128"/>
      <c r="E129" s="48" t="s">
        <v>37</v>
      </c>
      <c r="F129" s="46">
        <v>1.66</v>
      </c>
      <c r="G129" s="47">
        <f>G$127*$F129/$F$127</f>
        <v>0</v>
      </c>
      <c r="H129" s="47">
        <f t="shared" si="26"/>
        <v>804625.7142857143</v>
      </c>
      <c r="I129" s="47">
        <f t="shared" si="26"/>
        <v>0</v>
      </c>
      <c r="N129" s="51">
        <f t="shared" si="14"/>
        <v>804625.7</v>
      </c>
    </row>
    <row r="130" spans="1:14" ht="20.25" customHeight="1">
      <c r="A130" s="63" t="s">
        <v>386</v>
      </c>
      <c r="B130" s="102"/>
      <c r="C130" s="103"/>
      <c r="D130" s="128"/>
      <c r="E130" s="48" t="s">
        <v>36</v>
      </c>
      <c r="F130" s="46">
        <v>1.79</v>
      </c>
      <c r="G130" s="47">
        <f>G$127*$F130/$F$127</f>
        <v>0</v>
      </c>
      <c r="H130" s="47">
        <f t="shared" si="26"/>
        <v>867638.5714285715</v>
      </c>
      <c r="I130" s="47">
        <f t="shared" si="26"/>
        <v>0</v>
      </c>
      <c r="N130" s="51">
        <f t="shared" si="14"/>
        <v>867638.6</v>
      </c>
    </row>
    <row r="131" spans="1:14" ht="20.25" customHeight="1">
      <c r="A131" s="63" t="s">
        <v>387</v>
      </c>
      <c r="B131" s="102"/>
      <c r="C131" s="103"/>
      <c r="D131" s="128"/>
      <c r="E131" s="48" t="s">
        <v>35</v>
      </c>
      <c r="F131" s="46">
        <v>1.93</v>
      </c>
      <c r="G131" s="47">
        <f>G$127*$F131/$F$127</f>
        <v>0</v>
      </c>
      <c r="H131" s="47">
        <f>H$127*$F131/$F$127</f>
        <v>935498.5714285715</v>
      </c>
      <c r="I131" s="47">
        <f>I$127*$F131/$F$127</f>
        <v>0</v>
      </c>
      <c r="N131" s="51">
        <f t="shared" si="14"/>
        <v>935498.6</v>
      </c>
    </row>
    <row r="132" spans="1:14" ht="20.25" customHeight="1">
      <c r="A132" s="63" t="s">
        <v>388</v>
      </c>
      <c r="B132" s="102" t="s">
        <v>367</v>
      </c>
      <c r="C132" s="103" t="s">
        <v>363</v>
      </c>
      <c r="D132" s="127" t="s">
        <v>371</v>
      </c>
      <c r="E132" s="48" t="s">
        <v>33</v>
      </c>
      <c r="F132" s="46">
        <v>1</v>
      </c>
      <c r="G132" s="47">
        <f>G$135*$F132/$F$135</f>
        <v>0</v>
      </c>
      <c r="H132" s="47">
        <f aca="true" t="shared" si="27" ref="H132:I134">H$135*$F132/$F$135</f>
        <v>325142.85714285716</v>
      </c>
      <c r="I132" s="47">
        <f t="shared" si="27"/>
        <v>0</v>
      </c>
      <c r="N132" s="51">
        <f t="shared" si="14"/>
        <v>325142.9</v>
      </c>
    </row>
    <row r="133" spans="1:14" ht="20.25" customHeight="1">
      <c r="A133" s="63" t="s">
        <v>389</v>
      </c>
      <c r="B133" s="102"/>
      <c r="C133" s="103"/>
      <c r="D133" s="128"/>
      <c r="E133" s="48" t="s">
        <v>34</v>
      </c>
      <c r="F133" s="46">
        <v>1.13</v>
      </c>
      <c r="G133" s="47">
        <f>G$135*$F133/$F$135</f>
        <v>0</v>
      </c>
      <c r="H133" s="47">
        <f t="shared" si="27"/>
        <v>367411.4285714286</v>
      </c>
      <c r="I133" s="47">
        <f t="shared" si="27"/>
        <v>0</v>
      </c>
      <c r="N133" s="51">
        <f t="shared" si="14"/>
        <v>367411.4</v>
      </c>
    </row>
    <row r="134" spans="1:14" ht="20.25" customHeight="1">
      <c r="A134" s="63" t="s">
        <v>390</v>
      </c>
      <c r="B134" s="102"/>
      <c r="C134" s="103"/>
      <c r="D134" s="128"/>
      <c r="E134" s="48" t="s">
        <v>40</v>
      </c>
      <c r="F134" s="46">
        <v>1.26</v>
      </c>
      <c r="G134" s="47">
        <f>G$135*$F134/$F$135</f>
        <v>0</v>
      </c>
      <c r="H134" s="47">
        <f>H$135*$F134/$F$135</f>
        <v>409680</v>
      </c>
      <c r="I134" s="47">
        <f t="shared" si="27"/>
        <v>0</v>
      </c>
      <c r="N134" s="51">
        <f t="shared" si="14"/>
        <v>409680</v>
      </c>
    </row>
    <row r="135" spans="1:14" s="3" customFormat="1" ht="20.25" customHeight="1">
      <c r="A135" s="63" t="s">
        <v>391</v>
      </c>
      <c r="B135" s="102"/>
      <c r="C135" s="103"/>
      <c r="D135" s="128"/>
      <c r="E135" s="98" t="s">
        <v>39</v>
      </c>
      <c r="F135" s="8">
        <v>1.4</v>
      </c>
      <c r="G135" s="11">
        <v>0</v>
      </c>
      <c r="H135" s="11">
        <v>455200</v>
      </c>
      <c r="I135" s="12">
        <v>0</v>
      </c>
      <c r="K135" s="19"/>
      <c r="L135" s="19"/>
      <c r="N135" s="51">
        <f t="shared" si="14"/>
        <v>455200</v>
      </c>
    </row>
    <row r="136" spans="1:14" ht="20.25" customHeight="1">
      <c r="A136" s="63" t="s">
        <v>392</v>
      </c>
      <c r="B136" s="102"/>
      <c r="C136" s="103"/>
      <c r="D136" s="128"/>
      <c r="E136" s="48" t="s">
        <v>38</v>
      </c>
      <c r="F136" s="46">
        <v>1.53</v>
      </c>
      <c r="G136" s="47">
        <f aca="true" t="shared" si="28" ref="G136:I139">G$135*$F136/$F$135</f>
        <v>0</v>
      </c>
      <c r="H136" s="47">
        <f t="shared" si="28"/>
        <v>497468.5714285715</v>
      </c>
      <c r="I136" s="47">
        <f t="shared" si="28"/>
        <v>0</v>
      </c>
      <c r="N136" s="51">
        <f t="shared" si="14"/>
        <v>497468.6</v>
      </c>
    </row>
    <row r="137" spans="1:14" ht="20.25" customHeight="1">
      <c r="A137" s="63" t="s">
        <v>393</v>
      </c>
      <c r="B137" s="102"/>
      <c r="C137" s="103"/>
      <c r="D137" s="128"/>
      <c r="E137" s="48" t="s">
        <v>37</v>
      </c>
      <c r="F137" s="46">
        <v>1.66</v>
      </c>
      <c r="G137" s="47">
        <f t="shared" si="28"/>
        <v>0</v>
      </c>
      <c r="H137" s="47">
        <f t="shared" si="28"/>
        <v>539737.1428571428</v>
      </c>
      <c r="I137" s="47">
        <f t="shared" si="28"/>
        <v>0</v>
      </c>
      <c r="N137" s="51">
        <f t="shared" si="14"/>
        <v>539737.1</v>
      </c>
    </row>
    <row r="138" spans="1:14" ht="20.25" customHeight="1">
      <c r="A138" s="63" t="s">
        <v>394</v>
      </c>
      <c r="B138" s="102"/>
      <c r="C138" s="103"/>
      <c r="D138" s="128"/>
      <c r="E138" s="48" t="s">
        <v>36</v>
      </c>
      <c r="F138" s="46">
        <v>1.79</v>
      </c>
      <c r="G138" s="47">
        <f t="shared" si="28"/>
        <v>0</v>
      </c>
      <c r="H138" s="47">
        <f t="shared" si="28"/>
        <v>582005.7142857143</v>
      </c>
      <c r="I138" s="47">
        <f t="shared" si="28"/>
        <v>0</v>
      </c>
      <c r="N138" s="51">
        <f t="shared" si="14"/>
        <v>582005.7</v>
      </c>
    </row>
    <row r="139" spans="1:14" ht="20.25" customHeight="1">
      <c r="A139" s="63" t="s">
        <v>395</v>
      </c>
      <c r="B139" s="102"/>
      <c r="C139" s="103"/>
      <c r="D139" s="128"/>
      <c r="E139" s="48" t="s">
        <v>35</v>
      </c>
      <c r="F139" s="46">
        <v>1.93</v>
      </c>
      <c r="G139" s="47">
        <f t="shared" si="28"/>
        <v>0</v>
      </c>
      <c r="H139" s="47">
        <f>H$135*$F139/$F$135</f>
        <v>627525.7142857143</v>
      </c>
      <c r="I139" s="47">
        <f t="shared" si="28"/>
        <v>0</v>
      </c>
      <c r="N139" s="51">
        <f t="shared" si="14"/>
        <v>627525.7</v>
      </c>
    </row>
    <row r="140" spans="1:14" ht="20.25" customHeight="1">
      <c r="A140" s="63" t="s">
        <v>396</v>
      </c>
      <c r="B140" s="102" t="s">
        <v>368</v>
      </c>
      <c r="C140" s="103" t="s">
        <v>363</v>
      </c>
      <c r="D140" s="130" t="s">
        <v>370</v>
      </c>
      <c r="E140" s="48" t="s">
        <v>33</v>
      </c>
      <c r="F140" s="46">
        <v>1</v>
      </c>
      <c r="G140" s="47">
        <f>G$143*$F140/$F$143</f>
        <v>0</v>
      </c>
      <c r="H140" s="47">
        <f aca="true" t="shared" si="29" ref="H140:I142">H$143*$F140/$F$143</f>
        <v>251857.14285714287</v>
      </c>
      <c r="I140" s="47">
        <f t="shared" si="29"/>
        <v>0</v>
      </c>
      <c r="N140" s="51">
        <f t="shared" si="14"/>
        <v>251857.1</v>
      </c>
    </row>
    <row r="141" spans="1:14" ht="20.25" customHeight="1">
      <c r="A141" s="63" t="s">
        <v>397</v>
      </c>
      <c r="B141" s="102"/>
      <c r="C141" s="103"/>
      <c r="D141" s="128"/>
      <c r="E141" s="48" t="s">
        <v>34</v>
      </c>
      <c r="F141" s="46">
        <v>1.13</v>
      </c>
      <c r="G141" s="47">
        <f>G$143*$F141/$F$143</f>
        <v>0</v>
      </c>
      <c r="H141" s="47">
        <f t="shared" si="29"/>
        <v>284598.5714285714</v>
      </c>
      <c r="I141" s="47">
        <f t="shared" si="29"/>
        <v>0</v>
      </c>
      <c r="N141" s="51">
        <f t="shared" si="14"/>
        <v>284598.6</v>
      </c>
    </row>
    <row r="142" spans="1:14" ht="20.25" customHeight="1">
      <c r="A142" s="63" t="s">
        <v>398</v>
      </c>
      <c r="B142" s="102"/>
      <c r="C142" s="103"/>
      <c r="D142" s="128"/>
      <c r="E142" s="48" t="s">
        <v>40</v>
      </c>
      <c r="F142" s="46">
        <v>1.26</v>
      </c>
      <c r="G142" s="47">
        <f>G$143*$F142/$F$143</f>
        <v>0</v>
      </c>
      <c r="H142" s="47">
        <f t="shared" si="29"/>
        <v>317340</v>
      </c>
      <c r="I142" s="47">
        <f>I$143*$F142/$F$143</f>
        <v>0</v>
      </c>
      <c r="N142" s="51">
        <f t="shared" si="14"/>
        <v>317340</v>
      </c>
    </row>
    <row r="143" spans="1:14" s="3" customFormat="1" ht="20.25" customHeight="1">
      <c r="A143" s="63" t="s">
        <v>399</v>
      </c>
      <c r="B143" s="102"/>
      <c r="C143" s="103"/>
      <c r="D143" s="128"/>
      <c r="E143" s="98" t="s">
        <v>39</v>
      </c>
      <c r="F143" s="8">
        <v>1.4</v>
      </c>
      <c r="G143" s="11">
        <v>0</v>
      </c>
      <c r="H143" s="11">
        <v>352600</v>
      </c>
      <c r="I143" s="12">
        <v>0</v>
      </c>
      <c r="K143" s="19"/>
      <c r="L143" s="19"/>
      <c r="N143" s="51">
        <f t="shared" si="14"/>
        <v>352600</v>
      </c>
    </row>
    <row r="144" spans="1:14" ht="20.25" customHeight="1">
      <c r="A144" s="63" t="s">
        <v>400</v>
      </c>
      <c r="B144" s="102"/>
      <c r="C144" s="103"/>
      <c r="D144" s="128"/>
      <c r="E144" s="48" t="s">
        <v>38</v>
      </c>
      <c r="F144" s="46">
        <v>1.53</v>
      </c>
      <c r="G144" s="47">
        <f>G$143*$F144/$F$143</f>
        <v>0</v>
      </c>
      <c r="H144" s="47">
        <f aca="true" t="shared" si="30" ref="H144:I147">H$143*$F144/$F$143</f>
        <v>385341.4285714286</v>
      </c>
      <c r="I144" s="47">
        <f t="shared" si="30"/>
        <v>0</v>
      </c>
      <c r="N144" s="51">
        <f t="shared" si="14"/>
        <v>385341.4</v>
      </c>
    </row>
    <row r="145" spans="1:14" ht="20.25" customHeight="1">
      <c r="A145" s="63" t="s">
        <v>401</v>
      </c>
      <c r="B145" s="102"/>
      <c r="C145" s="103"/>
      <c r="D145" s="128"/>
      <c r="E145" s="48" t="s">
        <v>37</v>
      </c>
      <c r="F145" s="46">
        <v>1.66</v>
      </c>
      <c r="G145" s="47">
        <f>G$143*$F145/$F$143</f>
        <v>0</v>
      </c>
      <c r="H145" s="47">
        <f t="shared" si="30"/>
        <v>418082.85714285716</v>
      </c>
      <c r="I145" s="47">
        <f t="shared" si="30"/>
        <v>0</v>
      </c>
      <c r="N145" s="51">
        <f t="shared" si="14"/>
        <v>418082.9</v>
      </c>
    </row>
    <row r="146" spans="1:14" ht="20.25" customHeight="1">
      <c r="A146" s="63" t="s">
        <v>402</v>
      </c>
      <c r="B146" s="102"/>
      <c r="C146" s="103"/>
      <c r="D146" s="128"/>
      <c r="E146" s="48" t="s">
        <v>36</v>
      </c>
      <c r="F146" s="46">
        <v>1.79</v>
      </c>
      <c r="G146" s="47">
        <f>G$143*$F146/$F$143</f>
        <v>0</v>
      </c>
      <c r="H146" s="47">
        <f t="shared" si="30"/>
        <v>450824.28571428574</v>
      </c>
      <c r="I146" s="47">
        <f t="shared" si="30"/>
        <v>0</v>
      </c>
      <c r="N146" s="51">
        <f t="shared" si="14"/>
        <v>450824.3</v>
      </c>
    </row>
    <row r="147" spans="1:14" ht="20.25" customHeight="1">
      <c r="A147" s="63" t="s">
        <v>403</v>
      </c>
      <c r="B147" s="102"/>
      <c r="C147" s="103"/>
      <c r="D147" s="128"/>
      <c r="E147" s="48" t="s">
        <v>35</v>
      </c>
      <c r="F147" s="46">
        <v>1.93</v>
      </c>
      <c r="G147" s="47">
        <f>G$143*$F147/$F$143</f>
        <v>0</v>
      </c>
      <c r="H147" s="47">
        <f t="shared" si="30"/>
        <v>486084.28571428574</v>
      </c>
      <c r="I147" s="47">
        <f>I$143*$F147/$F$143</f>
        <v>0</v>
      </c>
      <c r="N147" s="51">
        <f t="shared" si="14"/>
        <v>486084.3</v>
      </c>
    </row>
    <row r="148" spans="1:14" ht="20.25" customHeight="1">
      <c r="A148" s="63" t="s">
        <v>170</v>
      </c>
      <c r="B148" s="102" t="s">
        <v>42</v>
      </c>
      <c r="C148" s="104" t="s">
        <v>58</v>
      </c>
      <c r="D148" s="130" t="s">
        <v>69</v>
      </c>
      <c r="E148" s="48" t="s">
        <v>43</v>
      </c>
      <c r="F148" s="46">
        <v>1</v>
      </c>
      <c r="G148" s="47">
        <f>G$149*$F148/$F$149</f>
        <v>0</v>
      </c>
      <c r="H148" s="47">
        <f>H$149*$F148/$F$149</f>
        <v>519230.7692307692</v>
      </c>
      <c r="I148" s="45">
        <f>I$149*$F148/$F$149</f>
        <v>0</v>
      </c>
      <c r="N148" s="51">
        <f t="shared" si="14"/>
        <v>519230.8</v>
      </c>
    </row>
    <row r="149" spans="1:14" s="3" customFormat="1" ht="20.25" customHeight="1">
      <c r="A149" s="63" t="s">
        <v>171</v>
      </c>
      <c r="B149" s="102"/>
      <c r="C149" s="103"/>
      <c r="D149" s="128"/>
      <c r="E149" s="98" t="s">
        <v>44</v>
      </c>
      <c r="F149" s="8">
        <v>1.04</v>
      </c>
      <c r="G149" s="11">
        <v>0</v>
      </c>
      <c r="H149" s="11">
        <v>540000</v>
      </c>
      <c r="I149" s="12">
        <v>0</v>
      </c>
      <c r="K149" s="19"/>
      <c r="L149" s="19"/>
      <c r="N149" s="51">
        <f t="shared" si="14"/>
        <v>540000</v>
      </c>
    </row>
    <row r="150" spans="1:14" ht="20.25" customHeight="1">
      <c r="A150" s="63" t="s">
        <v>172</v>
      </c>
      <c r="B150" s="102"/>
      <c r="C150" s="103"/>
      <c r="D150" s="128"/>
      <c r="E150" s="48" t="s">
        <v>45</v>
      </c>
      <c r="F150" s="46">
        <v>1.08</v>
      </c>
      <c r="G150" s="47">
        <f>G$149*$F150/$F$149</f>
        <v>0</v>
      </c>
      <c r="H150" s="47">
        <f>H$149*$F150/$F$149</f>
        <v>560769.2307692308</v>
      </c>
      <c r="I150" s="45">
        <f>I$149*$F150/$F$149</f>
        <v>0</v>
      </c>
      <c r="N150" s="51">
        <f t="shared" si="14"/>
        <v>560769.2</v>
      </c>
    </row>
    <row r="151" spans="1:14" ht="20.25" customHeight="1">
      <c r="A151" s="63" t="s">
        <v>173</v>
      </c>
      <c r="B151" s="102" t="s">
        <v>47</v>
      </c>
      <c r="C151" s="132" t="s">
        <v>46</v>
      </c>
      <c r="D151" s="133"/>
      <c r="E151" s="48" t="s">
        <v>48</v>
      </c>
      <c r="F151" s="46">
        <v>1</v>
      </c>
      <c r="G151" s="47">
        <f>G$152*$F151/$F$152</f>
        <v>0</v>
      </c>
      <c r="H151" s="47">
        <f>H$152*$F151/$F$152</f>
        <v>0</v>
      </c>
      <c r="I151" s="45">
        <f>I$152*$F151/$F$152</f>
        <v>0</v>
      </c>
      <c r="N151" s="51">
        <f t="shared" si="14"/>
        <v>0</v>
      </c>
    </row>
    <row r="152" spans="1:14" s="3" customFormat="1" ht="20.25" customHeight="1">
      <c r="A152" s="63" t="s">
        <v>174</v>
      </c>
      <c r="B152" s="102"/>
      <c r="C152" s="134"/>
      <c r="D152" s="135"/>
      <c r="E152" s="98" t="s">
        <v>49</v>
      </c>
      <c r="F152" s="8">
        <v>1.18</v>
      </c>
      <c r="G152" s="11">
        <v>0</v>
      </c>
      <c r="H152" s="11">
        <v>0</v>
      </c>
      <c r="I152" s="12">
        <v>0</v>
      </c>
      <c r="K152" s="19"/>
      <c r="L152" s="19"/>
      <c r="N152" s="51">
        <f t="shared" si="14"/>
        <v>0</v>
      </c>
    </row>
    <row r="153" spans="1:14" ht="20.25" customHeight="1">
      <c r="A153" s="63" t="s">
        <v>175</v>
      </c>
      <c r="B153" s="102"/>
      <c r="C153" s="134"/>
      <c r="D153" s="135"/>
      <c r="E153" s="48" t="s">
        <v>50</v>
      </c>
      <c r="F153" s="46">
        <v>1.4</v>
      </c>
      <c r="G153" s="47">
        <f aca="true" t="shared" si="31" ref="G153:I154">G$152*$F153/$F$152</f>
        <v>0</v>
      </c>
      <c r="H153" s="47">
        <f t="shared" si="31"/>
        <v>0</v>
      </c>
      <c r="I153" s="45">
        <f t="shared" si="31"/>
        <v>0</v>
      </c>
      <c r="N153" s="51">
        <f t="shared" si="14"/>
        <v>0</v>
      </c>
    </row>
    <row r="154" spans="1:14" ht="20.25" customHeight="1">
      <c r="A154" s="63" t="s">
        <v>176</v>
      </c>
      <c r="B154" s="102"/>
      <c r="C154" s="136"/>
      <c r="D154" s="137"/>
      <c r="E154" s="48" t="s">
        <v>51</v>
      </c>
      <c r="F154" s="46">
        <v>1.65</v>
      </c>
      <c r="G154" s="47">
        <f t="shared" si="31"/>
        <v>0</v>
      </c>
      <c r="H154" s="47">
        <f t="shared" si="31"/>
        <v>0</v>
      </c>
      <c r="I154" s="45">
        <f t="shared" si="31"/>
        <v>0</v>
      </c>
      <c r="N154" s="51">
        <f t="shared" si="14"/>
        <v>0</v>
      </c>
    </row>
    <row r="155" spans="1:14" ht="26.25" customHeight="1">
      <c r="A155" s="63"/>
      <c r="B155" s="99" t="s">
        <v>52</v>
      </c>
      <c r="C155" s="104" t="s">
        <v>57</v>
      </c>
      <c r="D155" s="104"/>
      <c r="E155" s="104"/>
      <c r="F155" s="104"/>
      <c r="G155" s="104"/>
      <c r="H155" s="104"/>
      <c r="I155" s="129"/>
      <c r="N155" s="51">
        <f t="shared" si="14"/>
        <v>0</v>
      </c>
    </row>
    <row r="156" spans="1:14" ht="28.5" customHeight="1">
      <c r="A156" s="63"/>
      <c r="B156" s="99" t="s">
        <v>236</v>
      </c>
      <c r="C156" s="106" t="s">
        <v>242</v>
      </c>
      <c r="D156" s="106"/>
      <c r="E156" s="106"/>
      <c r="F156" s="106"/>
      <c r="G156" s="106"/>
      <c r="H156" s="106"/>
      <c r="I156" s="107"/>
      <c r="N156" s="51">
        <f t="shared" si="14"/>
        <v>0</v>
      </c>
    </row>
    <row r="157" spans="1:14" ht="20.25" customHeight="1">
      <c r="A157" s="63" t="s">
        <v>260</v>
      </c>
      <c r="B157" s="102">
        <v>1</v>
      </c>
      <c r="C157" s="103" t="s">
        <v>230</v>
      </c>
      <c r="D157" s="103"/>
      <c r="E157" s="48" t="s">
        <v>43</v>
      </c>
      <c r="F157" s="46">
        <v>1</v>
      </c>
      <c r="G157" s="47">
        <f>G$158*$F157/$F$158</f>
        <v>0</v>
      </c>
      <c r="H157" s="47">
        <f>H$158*$F157/$F$158</f>
        <v>332548.29268292687</v>
      </c>
      <c r="I157" s="45">
        <f>I$158*$F157/$F$158</f>
        <v>0</v>
      </c>
      <c r="N157" s="51">
        <f t="shared" si="14"/>
        <v>332548.3</v>
      </c>
    </row>
    <row r="158" spans="1:14" s="3" customFormat="1" ht="20.25" customHeight="1">
      <c r="A158" s="63" t="s">
        <v>261</v>
      </c>
      <c r="B158" s="102"/>
      <c r="C158" s="103"/>
      <c r="D158" s="103"/>
      <c r="E158" s="98" t="s">
        <v>44</v>
      </c>
      <c r="F158" s="8">
        <v>1.025</v>
      </c>
      <c r="G158" s="11">
        <v>0</v>
      </c>
      <c r="H158" s="11">
        <v>340862</v>
      </c>
      <c r="I158" s="12">
        <v>0</v>
      </c>
      <c r="K158" s="19"/>
      <c r="L158" s="19"/>
      <c r="N158" s="51">
        <f t="shared" si="14"/>
        <v>340862</v>
      </c>
    </row>
    <row r="159" spans="1:14" ht="20.25" customHeight="1">
      <c r="A159" s="63" t="s">
        <v>262</v>
      </c>
      <c r="B159" s="102"/>
      <c r="C159" s="103"/>
      <c r="D159" s="103"/>
      <c r="E159" s="48" t="s">
        <v>45</v>
      </c>
      <c r="F159" s="46">
        <v>1.05</v>
      </c>
      <c r="G159" s="47">
        <f>G$158*$F159/$F$158</f>
        <v>0</v>
      </c>
      <c r="H159" s="47">
        <f>H$158*$F159/$F$158</f>
        <v>349175.70731707325</v>
      </c>
      <c r="I159" s="45">
        <f>I$158*$F159/$F$158</f>
        <v>0</v>
      </c>
      <c r="N159" s="51">
        <f t="shared" si="14"/>
        <v>349175.7</v>
      </c>
    </row>
    <row r="160" spans="1:14" ht="20.25" customHeight="1">
      <c r="A160" s="63" t="s">
        <v>263</v>
      </c>
      <c r="B160" s="102">
        <v>2</v>
      </c>
      <c r="C160" s="103" t="s">
        <v>231</v>
      </c>
      <c r="D160" s="103"/>
      <c r="E160" s="48" t="s">
        <v>43</v>
      </c>
      <c r="F160" s="46">
        <v>1</v>
      </c>
      <c r="G160" s="47">
        <f>G$161*$F160/$F$161</f>
        <v>0</v>
      </c>
      <c r="H160" s="47">
        <f>H$161*$F160/$F$161</f>
        <v>369981.46341463417</v>
      </c>
      <c r="I160" s="45">
        <f>I$161*$F160/$F$161</f>
        <v>0</v>
      </c>
      <c r="N160" s="51">
        <f t="shared" si="14"/>
        <v>369981.5</v>
      </c>
    </row>
    <row r="161" spans="1:14" s="3" customFormat="1" ht="20.25" customHeight="1">
      <c r="A161" s="63" t="s">
        <v>264</v>
      </c>
      <c r="B161" s="102"/>
      <c r="C161" s="103"/>
      <c r="D161" s="103"/>
      <c r="E161" s="98" t="s">
        <v>44</v>
      </c>
      <c r="F161" s="8">
        <v>1.025</v>
      </c>
      <c r="G161" s="11">
        <v>0</v>
      </c>
      <c r="H161" s="11">
        <v>379231</v>
      </c>
      <c r="I161" s="12">
        <v>0</v>
      </c>
      <c r="K161" s="19"/>
      <c r="L161" s="19"/>
      <c r="N161" s="51">
        <f t="shared" si="14"/>
        <v>379231</v>
      </c>
    </row>
    <row r="162" spans="1:14" ht="20.25" customHeight="1">
      <c r="A162" s="63" t="s">
        <v>265</v>
      </c>
      <c r="B162" s="102"/>
      <c r="C162" s="103"/>
      <c r="D162" s="103"/>
      <c r="E162" s="48" t="s">
        <v>45</v>
      </c>
      <c r="F162" s="46">
        <v>1.05</v>
      </c>
      <c r="G162" s="47">
        <f>G$161*$F162/$F$161</f>
        <v>0</v>
      </c>
      <c r="H162" s="47">
        <f>H$161*$F162/$F$161</f>
        <v>388480.5365853659</v>
      </c>
      <c r="I162" s="45">
        <f>I$161*$F162/$F$161</f>
        <v>0</v>
      </c>
      <c r="N162" s="51">
        <f t="shared" si="14"/>
        <v>388480.5</v>
      </c>
    </row>
    <row r="163" spans="1:14" ht="20.25" customHeight="1">
      <c r="A163" s="63" t="s">
        <v>266</v>
      </c>
      <c r="B163" s="102">
        <v>3</v>
      </c>
      <c r="C163" s="103" t="s">
        <v>232</v>
      </c>
      <c r="D163" s="103"/>
      <c r="E163" s="48" t="s">
        <v>43</v>
      </c>
      <c r="F163" s="46">
        <v>1</v>
      </c>
      <c r="G163" s="47">
        <f>G$164*$F163/$F$164</f>
        <v>0</v>
      </c>
      <c r="H163" s="47">
        <f>H$164*$F163/$F$164</f>
        <v>326552.1951219512</v>
      </c>
      <c r="I163" s="45">
        <f>I$164*$F163/$F$164</f>
        <v>0</v>
      </c>
      <c r="N163" s="51">
        <f t="shared" si="14"/>
        <v>326552.2</v>
      </c>
    </row>
    <row r="164" spans="1:14" s="3" customFormat="1" ht="20.25" customHeight="1">
      <c r="A164" s="63" t="s">
        <v>267</v>
      </c>
      <c r="B164" s="102"/>
      <c r="C164" s="103"/>
      <c r="D164" s="103"/>
      <c r="E164" s="98" t="s">
        <v>44</v>
      </c>
      <c r="F164" s="8">
        <v>1.025</v>
      </c>
      <c r="G164" s="11">
        <v>0</v>
      </c>
      <c r="H164" s="11">
        <v>334716</v>
      </c>
      <c r="I164" s="12">
        <v>0</v>
      </c>
      <c r="K164" s="19"/>
      <c r="L164" s="19"/>
      <c r="N164" s="51">
        <f t="shared" si="14"/>
        <v>334716</v>
      </c>
    </row>
    <row r="165" spans="1:14" ht="20.25" customHeight="1">
      <c r="A165" s="63" t="s">
        <v>268</v>
      </c>
      <c r="B165" s="102"/>
      <c r="C165" s="103"/>
      <c r="D165" s="103"/>
      <c r="E165" s="48" t="s">
        <v>45</v>
      </c>
      <c r="F165" s="46">
        <v>1.05</v>
      </c>
      <c r="G165" s="47">
        <f>G$164*$F165/$F$164</f>
        <v>0</v>
      </c>
      <c r="H165" s="47">
        <f>H$164*$F165/$F$164</f>
        <v>342879.8048780488</v>
      </c>
      <c r="I165" s="45">
        <f>I$164*$F165/$F$164</f>
        <v>0</v>
      </c>
      <c r="N165" s="51">
        <f t="shared" si="14"/>
        <v>342879.8</v>
      </c>
    </row>
    <row r="166" spans="1:14" ht="20.25" customHeight="1">
      <c r="A166" s="63" t="s">
        <v>269</v>
      </c>
      <c r="B166" s="102">
        <v>4</v>
      </c>
      <c r="C166" s="103" t="s">
        <v>233</v>
      </c>
      <c r="D166" s="103"/>
      <c r="E166" s="48" t="s">
        <v>43</v>
      </c>
      <c r="F166" s="46">
        <v>1</v>
      </c>
      <c r="G166" s="47">
        <f>G$167*$F166/$F$167</f>
        <v>0</v>
      </c>
      <c r="H166" s="47">
        <f>H$167*$F166/$F$167</f>
        <v>348899.51219512196</v>
      </c>
      <c r="I166" s="45">
        <f>I$167*$F166/$F$167</f>
        <v>0</v>
      </c>
      <c r="N166" s="51">
        <f t="shared" si="14"/>
        <v>348899.5</v>
      </c>
    </row>
    <row r="167" spans="1:14" s="3" customFormat="1" ht="20.25" customHeight="1">
      <c r="A167" s="63" t="s">
        <v>270</v>
      </c>
      <c r="B167" s="102"/>
      <c r="C167" s="103"/>
      <c r="D167" s="103"/>
      <c r="E167" s="98" t="s">
        <v>44</v>
      </c>
      <c r="F167" s="8">
        <v>1.025</v>
      </c>
      <c r="G167" s="11">
        <v>0</v>
      </c>
      <c r="H167" s="11">
        <v>357622</v>
      </c>
      <c r="I167" s="12">
        <v>0</v>
      </c>
      <c r="K167" s="19"/>
      <c r="L167" s="19"/>
      <c r="N167" s="51">
        <f t="shared" si="14"/>
        <v>357622</v>
      </c>
    </row>
    <row r="168" spans="1:14" ht="20.25" customHeight="1">
      <c r="A168" s="63" t="s">
        <v>271</v>
      </c>
      <c r="B168" s="102"/>
      <c r="C168" s="103"/>
      <c r="D168" s="103"/>
      <c r="E168" s="48" t="s">
        <v>45</v>
      </c>
      <c r="F168" s="46">
        <v>1.05</v>
      </c>
      <c r="G168" s="47">
        <f>G$167*$F168/$F$167</f>
        <v>0</v>
      </c>
      <c r="H168" s="47">
        <f>H$167*$F168/$F$167</f>
        <v>366344.4878048781</v>
      </c>
      <c r="I168" s="45">
        <f>I$167*$F168/$F$167</f>
        <v>0</v>
      </c>
      <c r="N168" s="51">
        <f t="shared" si="14"/>
        <v>366344.5</v>
      </c>
    </row>
    <row r="169" spans="1:14" ht="20.25" customHeight="1">
      <c r="A169" s="63" t="s">
        <v>272</v>
      </c>
      <c r="B169" s="102">
        <v>5</v>
      </c>
      <c r="C169" s="103" t="s">
        <v>234</v>
      </c>
      <c r="D169" s="103"/>
      <c r="E169" s="48" t="s">
        <v>43</v>
      </c>
      <c r="F169" s="46">
        <v>1</v>
      </c>
      <c r="G169" s="47">
        <f>G$170*$F169/$F$170</f>
        <v>0</v>
      </c>
      <c r="H169" s="47">
        <f>H$170*$F169/$F$170</f>
        <v>320556.09756097564</v>
      </c>
      <c r="I169" s="45">
        <f>I$170*$F169/$F$170</f>
        <v>0</v>
      </c>
      <c r="N169" s="51">
        <f t="shared" si="14"/>
        <v>320556.1</v>
      </c>
    </row>
    <row r="170" spans="1:14" s="3" customFormat="1" ht="20.25" customHeight="1">
      <c r="A170" s="63" t="s">
        <v>273</v>
      </c>
      <c r="B170" s="102"/>
      <c r="C170" s="103"/>
      <c r="D170" s="103"/>
      <c r="E170" s="98" t="s">
        <v>44</v>
      </c>
      <c r="F170" s="8">
        <v>1.025</v>
      </c>
      <c r="G170" s="11">
        <v>0</v>
      </c>
      <c r="H170" s="11">
        <v>328570</v>
      </c>
      <c r="I170" s="12">
        <v>0</v>
      </c>
      <c r="K170" s="19"/>
      <c r="L170" s="19"/>
      <c r="N170" s="51">
        <f t="shared" si="14"/>
        <v>328570</v>
      </c>
    </row>
    <row r="171" spans="1:14" ht="20.25" customHeight="1">
      <c r="A171" s="63" t="s">
        <v>274</v>
      </c>
      <c r="B171" s="102"/>
      <c r="C171" s="103"/>
      <c r="D171" s="103"/>
      <c r="E171" s="48" t="s">
        <v>45</v>
      </c>
      <c r="F171" s="46">
        <v>1.05</v>
      </c>
      <c r="G171" s="47">
        <f>G$170*$F171/$F$170</f>
        <v>0</v>
      </c>
      <c r="H171" s="47">
        <f>H$170*$F171/$F$170</f>
        <v>336583.9024390244</v>
      </c>
      <c r="I171" s="45">
        <f>I$170*$F171/$F$170</f>
        <v>0</v>
      </c>
      <c r="N171" s="51">
        <f aca="true" t="shared" si="32" ref="N171:N234">ROUND(IF($N$8=1,$G171,IF($N$8=2,$H171,IF($N$8=3,$I171,IF($N$8=4,$J171,IF($N$8=5,$K171,IF($N$8=6,$L171)))))),1)</f>
        <v>336583.9</v>
      </c>
    </row>
    <row r="172" spans="1:14" ht="20.25" customHeight="1">
      <c r="A172" s="63" t="s">
        <v>275</v>
      </c>
      <c r="B172" s="102">
        <v>6</v>
      </c>
      <c r="C172" s="103" t="s">
        <v>235</v>
      </c>
      <c r="D172" s="103"/>
      <c r="E172" s="48" t="s">
        <v>43</v>
      </c>
      <c r="F172" s="46">
        <v>1</v>
      </c>
      <c r="G172" s="47">
        <f>G$173*$F172/$F$173</f>
        <v>0</v>
      </c>
      <c r="H172" s="47">
        <f>H$173*$F172/$F$173</f>
        <v>327817.5609756098</v>
      </c>
      <c r="I172" s="45">
        <f>I$173*$F172/$F$173</f>
        <v>0</v>
      </c>
      <c r="N172" s="51">
        <f t="shared" si="32"/>
        <v>327817.6</v>
      </c>
    </row>
    <row r="173" spans="1:14" s="3" customFormat="1" ht="20.25" customHeight="1">
      <c r="A173" s="63" t="s">
        <v>276</v>
      </c>
      <c r="B173" s="102"/>
      <c r="C173" s="103"/>
      <c r="D173" s="103"/>
      <c r="E173" s="98" t="s">
        <v>44</v>
      </c>
      <c r="F173" s="8">
        <v>1.025</v>
      </c>
      <c r="G173" s="11">
        <v>0</v>
      </c>
      <c r="H173" s="11">
        <v>336013</v>
      </c>
      <c r="I173" s="12">
        <v>0</v>
      </c>
      <c r="K173" s="19"/>
      <c r="L173" s="19"/>
      <c r="N173" s="51">
        <f t="shared" si="32"/>
        <v>336013</v>
      </c>
    </row>
    <row r="174" spans="1:14" ht="20.25" customHeight="1">
      <c r="A174" s="63" t="s">
        <v>277</v>
      </c>
      <c r="B174" s="102"/>
      <c r="C174" s="103"/>
      <c r="D174" s="103"/>
      <c r="E174" s="48" t="s">
        <v>45</v>
      </c>
      <c r="F174" s="46">
        <v>1.05</v>
      </c>
      <c r="G174" s="47">
        <f>G$173*$F174/$F$173</f>
        <v>0</v>
      </c>
      <c r="H174" s="47">
        <f>H$173*$F174/$F$173</f>
        <v>344208.4390243903</v>
      </c>
      <c r="I174" s="45">
        <f>I$173*$F174/$F$173</f>
        <v>0</v>
      </c>
      <c r="N174" s="51">
        <f t="shared" si="32"/>
        <v>344208.4</v>
      </c>
    </row>
    <row r="175" spans="1:14" ht="28.5" customHeight="1">
      <c r="A175" s="63"/>
      <c r="B175" s="99" t="s">
        <v>237</v>
      </c>
      <c r="C175" s="125" t="s">
        <v>238</v>
      </c>
      <c r="D175" s="125"/>
      <c r="E175" s="125"/>
      <c r="F175" s="125"/>
      <c r="G175" s="125"/>
      <c r="H175" s="125"/>
      <c r="I175" s="126"/>
      <c r="N175" s="51">
        <f t="shared" si="32"/>
        <v>0</v>
      </c>
    </row>
    <row r="176" spans="1:14" ht="20.25" customHeight="1">
      <c r="A176" s="63" t="s">
        <v>177</v>
      </c>
      <c r="B176" s="102">
        <v>1</v>
      </c>
      <c r="C176" s="103" t="s">
        <v>53</v>
      </c>
      <c r="D176" s="103"/>
      <c r="E176" s="48" t="s">
        <v>48</v>
      </c>
      <c r="F176" s="46">
        <v>1</v>
      </c>
      <c r="G176" s="47">
        <f>G$177*$F176/$F$177</f>
        <v>0</v>
      </c>
      <c r="H176" s="47">
        <f>H$177*$F176/$F$177</f>
        <v>282300.88495575223</v>
      </c>
      <c r="I176" s="45">
        <f>I$177*$F176/$F$177</f>
        <v>0</v>
      </c>
      <c r="N176" s="51">
        <f t="shared" si="32"/>
        <v>282300.9</v>
      </c>
    </row>
    <row r="177" spans="1:14" s="3" customFormat="1" ht="20.25" customHeight="1">
      <c r="A177" s="63" t="s">
        <v>178</v>
      </c>
      <c r="B177" s="102"/>
      <c r="C177" s="103"/>
      <c r="D177" s="103"/>
      <c r="E177" s="98" t="s">
        <v>49</v>
      </c>
      <c r="F177" s="8">
        <v>1.13</v>
      </c>
      <c r="G177" s="11">
        <v>0</v>
      </c>
      <c r="H177" s="11">
        <v>319000</v>
      </c>
      <c r="I177" s="12">
        <v>0</v>
      </c>
      <c r="K177" s="19"/>
      <c r="L177" s="19"/>
      <c r="N177" s="51">
        <f t="shared" si="32"/>
        <v>319000</v>
      </c>
    </row>
    <row r="178" spans="1:14" ht="20.25" customHeight="1">
      <c r="A178" s="63" t="s">
        <v>179</v>
      </c>
      <c r="B178" s="102"/>
      <c r="C178" s="103"/>
      <c r="D178" s="103"/>
      <c r="E178" s="48" t="s">
        <v>50</v>
      </c>
      <c r="F178" s="46">
        <v>1.3</v>
      </c>
      <c r="G178" s="47">
        <f aca="true" t="shared" si="33" ref="G178:I179">G$177*$F178/$F$177</f>
        <v>0</v>
      </c>
      <c r="H178" s="47">
        <f t="shared" si="33"/>
        <v>366991.1504424779</v>
      </c>
      <c r="I178" s="45">
        <f t="shared" si="33"/>
        <v>0</v>
      </c>
      <c r="N178" s="51">
        <f t="shared" si="32"/>
        <v>366991.2</v>
      </c>
    </row>
    <row r="179" spans="1:14" ht="20.25" customHeight="1">
      <c r="A179" s="63" t="s">
        <v>180</v>
      </c>
      <c r="B179" s="102"/>
      <c r="C179" s="103"/>
      <c r="D179" s="103"/>
      <c r="E179" s="48" t="s">
        <v>51</v>
      </c>
      <c r="F179" s="46">
        <v>1.47</v>
      </c>
      <c r="G179" s="47">
        <f t="shared" si="33"/>
        <v>0</v>
      </c>
      <c r="H179" s="47">
        <f t="shared" si="33"/>
        <v>414982.3008849558</v>
      </c>
      <c r="I179" s="45">
        <f t="shared" si="33"/>
        <v>0</v>
      </c>
      <c r="N179" s="51">
        <f t="shared" si="32"/>
        <v>414982.3</v>
      </c>
    </row>
    <row r="180" spans="1:14" ht="20.25" customHeight="1">
      <c r="A180" s="63" t="s">
        <v>181</v>
      </c>
      <c r="B180" s="102">
        <v>2</v>
      </c>
      <c r="C180" s="103" t="s">
        <v>239</v>
      </c>
      <c r="D180" s="103"/>
      <c r="E180" s="48" t="s">
        <v>48</v>
      </c>
      <c r="F180" s="46">
        <v>1</v>
      </c>
      <c r="G180" s="47">
        <f>G$181*$F180/$F$181</f>
        <v>0</v>
      </c>
      <c r="H180" s="47">
        <f>H$181*$F180/$F$181</f>
        <v>282300.88495575223</v>
      </c>
      <c r="I180" s="45">
        <f>I$181*$F180/$F$181</f>
        <v>0</v>
      </c>
      <c r="N180" s="51">
        <f t="shared" si="32"/>
        <v>282300.9</v>
      </c>
    </row>
    <row r="181" spans="1:14" s="3" customFormat="1" ht="20.25" customHeight="1">
      <c r="A181" s="63" t="s">
        <v>182</v>
      </c>
      <c r="B181" s="102"/>
      <c r="C181" s="103"/>
      <c r="D181" s="103"/>
      <c r="E181" s="98" t="s">
        <v>49</v>
      </c>
      <c r="F181" s="8">
        <v>1.13</v>
      </c>
      <c r="G181" s="11">
        <v>0</v>
      </c>
      <c r="H181" s="11">
        <v>319000</v>
      </c>
      <c r="I181" s="12">
        <v>0</v>
      </c>
      <c r="K181" s="19"/>
      <c r="L181" s="19"/>
      <c r="N181" s="51">
        <f t="shared" si="32"/>
        <v>319000</v>
      </c>
    </row>
    <row r="182" spans="1:14" ht="20.25" customHeight="1">
      <c r="A182" s="63" t="s">
        <v>183</v>
      </c>
      <c r="B182" s="102"/>
      <c r="C182" s="103"/>
      <c r="D182" s="103"/>
      <c r="E182" s="48" t="s">
        <v>50</v>
      </c>
      <c r="F182" s="46">
        <v>1.3</v>
      </c>
      <c r="G182" s="47">
        <f aca="true" t="shared" si="34" ref="G182:I183">G$181*$F182/$F$181</f>
        <v>0</v>
      </c>
      <c r="H182" s="47">
        <f t="shared" si="34"/>
        <v>366991.1504424779</v>
      </c>
      <c r="I182" s="45">
        <f t="shared" si="34"/>
        <v>0</v>
      </c>
      <c r="N182" s="51">
        <f t="shared" si="32"/>
        <v>366991.2</v>
      </c>
    </row>
    <row r="183" spans="1:14" ht="20.25" customHeight="1">
      <c r="A183" s="63" t="s">
        <v>184</v>
      </c>
      <c r="B183" s="102"/>
      <c r="C183" s="103"/>
      <c r="D183" s="103"/>
      <c r="E183" s="48" t="s">
        <v>51</v>
      </c>
      <c r="F183" s="46">
        <v>1.47</v>
      </c>
      <c r="G183" s="47">
        <f t="shared" si="34"/>
        <v>0</v>
      </c>
      <c r="H183" s="47">
        <f t="shared" si="34"/>
        <v>414982.3008849558</v>
      </c>
      <c r="I183" s="45">
        <f t="shared" si="34"/>
        <v>0</v>
      </c>
      <c r="N183" s="51">
        <f t="shared" si="32"/>
        <v>414982.3</v>
      </c>
    </row>
    <row r="184" spans="1:14" ht="25.5" customHeight="1">
      <c r="A184" s="63"/>
      <c r="B184" s="99" t="s">
        <v>241</v>
      </c>
      <c r="C184" s="106" t="s">
        <v>240</v>
      </c>
      <c r="D184" s="106"/>
      <c r="E184" s="106"/>
      <c r="F184" s="106"/>
      <c r="G184" s="106"/>
      <c r="H184" s="106"/>
      <c r="I184" s="107"/>
      <c r="N184" s="51">
        <f t="shared" si="32"/>
        <v>0</v>
      </c>
    </row>
    <row r="185" spans="1:14" ht="25.5" customHeight="1">
      <c r="A185" s="63"/>
      <c r="B185" s="99">
        <v>1</v>
      </c>
      <c r="C185" s="105" t="s">
        <v>243</v>
      </c>
      <c r="D185" s="106"/>
      <c r="E185" s="106"/>
      <c r="F185" s="106"/>
      <c r="G185" s="106"/>
      <c r="H185" s="106"/>
      <c r="I185" s="107"/>
      <c r="N185" s="51">
        <f t="shared" si="32"/>
        <v>0</v>
      </c>
    </row>
    <row r="186" spans="1:14" ht="20.25" customHeight="1">
      <c r="A186" s="63" t="s">
        <v>278</v>
      </c>
      <c r="B186" s="102">
        <v>1.1</v>
      </c>
      <c r="C186" s="103" t="s">
        <v>56</v>
      </c>
      <c r="D186" s="103"/>
      <c r="E186" s="48" t="s">
        <v>43</v>
      </c>
      <c r="F186" s="46">
        <v>1</v>
      </c>
      <c r="G186" s="47">
        <f>G$187*$F186/$F$187</f>
        <v>0</v>
      </c>
      <c r="H186" s="47">
        <f>H$187*$F186/$F$187</f>
        <v>0</v>
      </c>
      <c r="I186" s="45">
        <f>I$187*$F186/$F$187</f>
        <v>0</v>
      </c>
      <c r="N186" s="51">
        <f t="shared" si="32"/>
        <v>0</v>
      </c>
    </row>
    <row r="187" spans="1:14" s="3" customFormat="1" ht="20.25" customHeight="1">
      <c r="A187" s="63" t="s">
        <v>279</v>
      </c>
      <c r="B187" s="102"/>
      <c r="C187" s="103"/>
      <c r="D187" s="103"/>
      <c r="E187" s="98" t="s">
        <v>44</v>
      </c>
      <c r="F187" s="8">
        <v>1.03</v>
      </c>
      <c r="G187" s="11">
        <v>0</v>
      </c>
      <c r="H187" s="11">
        <v>0</v>
      </c>
      <c r="I187" s="12">
        <v>0</v>
      </c>
      <c r="K187" s="19"/>
      <c r="L187" s="19"/>
      <c r="N187" s="51">
        <f t="shared" si="32"/>
        <v>0</v>
      </c>
    </row>
    <row r="188" spans="1:14" ht="20.25" customHeight="1">
      <c r="A188" s="63" t="s">
        <v>280</v>
      </c>
      <c r="B188" s="102"/>
      <c r="C188" s="103"/>
      <c r="D188" s="103"/>
      <c r="E188" s="48" t="s">
        <v>45</v>
      </c>
      <c r="F188" s="46">
        <v>1.06</v>
      </c>
      <c r="G188" s="47">
        <f>G$187*$F188/$F$187</f>
        <v>0</v>
      </c>
      <c r="H188" s="47">
        <f>H$187*$F188/$F$187</f>
        <v>0</v>
      </c>
      <c r="I188" s="45">
        <f>I$187*$F188/$F$187</f>
        <v>0</v>
      </c>
      <c r="N188" s="51">
        <f t="shared" si="32"/>
        <v>0</v>
      </c>
    </row>
    <row r="189" spans="1:14" ht="20.25" customHeight="1">
      <c r="A189" s="63" t="s">
        <v>281</v>
      </c>
      <c r="B189" s="102">
        <v>1.2</v>
      </c>
      <c r="C189" s="103" t="s">
        <v>244</v>
      </c>
      <c r="D189" s="103"/>
      <c r="E189" s="48" t="s">
        <v>43</v>
      </c>
      <c r="F189" s="46">
        <v>1</v>
      </c>
      <c r="G189" s="47">
        <f>G$190*$F189/$F$190</f>
        <v>0</v>
      </c>
      <c r="H189" s="47">
        <f>H$190*$F189/$F$190</f>
        <v>0</v>
      </c>
      <c r="I189" s="45">
        <f>I$190*$F189/$F$190</f>
        <v>0</v>
      </c>
      <c r="N189" s="51">
        <f t="shared" si="32"/>
        <v>0</v>
      </c>
    </row>
    <row r="190" spans="1:14" s="3" customFormat="1" ht="20.25" customHeight="1">
      <c r="A190" s="63" t="s">
        <v>282</v>
      </c>
      <c r="B190" s="102"/>
      <c r="C190" s="103"/>
      <c r="D190" s="103"/>
      <c r="E190" s="98" t="s">
        <v>44</v>
      </c>
      <c r="F190" s="8">
        <v>1.03</v>
      </c>
      <c r="G190" s="11">
        <v>0</v>
      </c>
      <c r="H190" s="11">
        <v>0</v>
      </c>
      <c r="I190" s="12">
        <v>0</v>
      </c>
      <c r="K190" s="19"/>
      <c r="L190" s="19"/>
      <c r="N190" s="51">
        <f t="shared" si="32"/>
        <v>0</v>
      </c>
    </row>
    <row r="191" spans="1:14" ht="20.25" customHeight="1">
      <c r="A191" s="63" t="s">
        <v>283</v>
      </c>
      <c r="B191" s="102"/>
      <c r="C191" s="103"/>
      <c r="D191" s="103"/>
      <c r="E191" s="48" t="s">
        <v>45</v>
      </c>
      <c r="F191" s="46">
        <v>1.06</v>
      </c>
      <c r="G191" s="47">
        <f>G$190*$F191/$F$190</f>
        <v>0</v>
      </c>
      <c r="H191" s="47">
        <f>H$190*$F191/$F$190</f>
        <v>0</v>
      </c>
      <c r="I191" s="45">
        <f>I$190*$F191/$F$190</f>
        <v>0</v>
      </c>
      <c r="N191" s="51">
        <f t="shared" si="32"/>
        <v>0</v>
      </c>
    </row>
    <row r="192" spans="1:14" ht="20.25" customHeight="1">
      <c r="A192" s="63" t="s">
        <v>284</v>
      </c>
      <c r="B192" s="102">
        <v>1.3</v>
      </c>
      <c r="C192" s="104" t="s">
        <v>245</v>
      </c>
      <c r="D192" s="104"/>
      <c r="E192" s="48" t="s">
        <v>43</v>
      </c>
      <c r="F192" s="46">
        <v>1</v>
      </c>
      <c r="G192" s="47">
        <f>G$193*$F192/$F$193</f>
        <v>0</v>
      </c>
      <c r="H192" s="47">
        <f>H$193*$F192/$F$193</f>
        <v>0</v>
      </c>
      <c r="I192" s="45">
        <f>I$193*$F192/$F$193</f>
        <v>0</v>
      </c>
      <c r="N192" s="51">
        <f t="shared" si="32"/>
        <v>0</v>
      </c>
    </row>
    <row r="193" spans="1:14" s="3" customFormat="1" ht="20.25" customHeight="1">
      <c r="A193" s="63" t="s">
        <v>285</v>
      </c>
      <c r="B193" s="102"/>
      <c r="C193" s="104"/>
      <c r="D193" s="104"/>
      <c r="E193" s="98" t="s">
        <v>44</v>
      </c>
      <c r="F193" s="8">
        <v>1.03</v>
      </c>
      <c r="G193" s="11">
        <v>0</v>
      </c>
      <c r="H193" s="11">
        <v>0</v>
      </c>
      <c r="I193" s="12">
        <v>0</v>
      </c>
      <c r="K193" s="19"/>
      <c r="L193" s="19"/>
      <c r="N193" s="51">
        <f t="shared" si="32"/>
        <v>0</v>
      </c>
    </row>
    <row r="194" spans="1:14" ht="20.25" customHeight="1">
      <c r="A194" s="63" t="s">
        <v>286</v>
      </c>
      <c r="B194" s="102"/>
      <c r="C194" s="104"/>
      <c r="D194" s="104"/>
      <c r="E194" s="48" t="s">
        <v>45</v>
      </c>
      <c r="F194" s="46">
        <v>1.06</v>
      </c>
      <c r="G194" s="47">
        <f>G$193*$F194/$F$193</f>
        <v>0</v>
      </c>
      <c r="H194" s="47">
        <f>H$193*$F194/$F$193</f>
        <v>0</v>
      </c>
      <c r="I194" s="45">
        <f>I$193*$F194/$F$193</f>
        <v>0</v>
      </c>
      <c r="N194" s="51">
        <f t="shared" si="32"/>
        <v>0</v>
      </c>
    </row>
    <row r="195" spans="1:14" ht="20.25" customHeight="1">
      <c r="A195" s="63" t="s">
        <v>287</v>
      </c>
      <c r="B195" s="102">
        <v>1.4</v>
      </c>
      <c r="C195" s="103" t="s">
        <v>246</v>
      </c>
      <c r="D195" s="103"/>
      <c r="E195" s="48" t="s">
        <v>43</v>
      </c>
      <c r="F195" s="46">
        <v>1</v>
      </c>
      <c r="G195" s="47">
        <f>G$196*$F195/$F$196</f>
        <v>0</v>
      </c>
      <c r="H195" s="47">
        <f>H$196*$F195/$F$196</f>
        <v>0</v>
      </c>
      <c r="I195" s="45">
        <f>I$196*$F195/$F$196</f>
        <v>0</v>
      </c>
      <c r="N195" s="51">
        <f t="shared" si="32"/>
        <v>0</v>
      </c>
    </row>
    <row r="196" spans="1:14" s="3" customFormat="1" ht="20.25" customHeight="1">
      <c r="A196" s="63" t="s">
        <v>288</v>
      </c>
      <c r="B196" s="102"/>
      <c r="C196" s="103"/>
      <c r="D196" s="103"/>
      <c r="E196" s="98" t="s">
        <v>44</v>
      </c>
      <c r="F196" s="8">
        <v>1.03</v>
      </c>
      <c r="G196" s="11">
        <v>0</v>
      </c>
      <c r="H196" s="11">
        <v>0</v>
      </c>
      <c r="I196" s="12">
        <v>0</v>
      </c>
      <c r="K196" s="19"/>
      <c r="L196" s="19"/>
      <c r="N196" s="51">
        <f t="shared" si="32"/>
        <v>0</v>
      </c>
    </row>
    <row r="197" spans="1:14" ht="20.25" customHeight="1">
      <c r="A197" s="63" t="s">
        <v>289</v>
      </c>
      <c r="B197" s="102"/>
      <c r="C197" s="103"/>
      <c r="D197" s="103"/>
      <c r="E197" s="48" t="s">
        <v>45</v>
      </c>
      <c r="F197" s="46">
        <v>1.06</v>
      </c>
      <c r="G197" s="47">
        <f>G$196*$F197/$F$196</f>
        <v>0</v>
      </c>
      <c r="H197" s="47">
        <f>H$196*$F197/$F$196</f>
        <v>0</v>
      </c>
      <c r="I197" s="45">
        <f>I$196*$F197/$F$196</f>
        <v>0</v>
      </c>
      <c r="N197" s="51">
        <f t="shared" si="32"/>
        <v>0</v>
      </c>
    </row>
    <row r="198" spans="1:14" ht="25.5" customHeight="1">
      <c r="A198" s="63"/>
      <c r="B198" s="99">
        <v>2</v>
      </c>
      <c r="C198" s="105" t="s">
        <v>247</v>
      </c>
      <c r="D198" s="106"/>
      <c r="E198" s="106"/>
      <c r="F198" s="106"/>
      <c r="G198" s="106"/>
      <c r="H198" s="106"/>
      <c r="I198" s="107"/>
      <c r="N198" s="51">
        <f t="shared" si="32"/>
        <v>0</v>
      </c>
    </row>
    <row r="199" spans="1:14" ht="20.25" customHeight="1">
      <c r="A199" s="63" t="s">
        <v>290</v>
      </c>
      <c r="B199" s="102">
        <v>2.1</v>
      </c>
      <c r="C199" s="103" t="s">
        <v>56</v>
      </c>
      <c r="D199" s="103"/>
      <c r="E199" s="48" t="s">
        <v>43</v>
      </c>
      <c r="F199" s="46">
        <v>1</v>
      </c>
      <c r="G199" s="47">
        <f>G$200*$F199/$F$200</f>
        <v>0</v>
      </c>
      <c r="H199" s="47">
        <f>H$200*$F199/$F$200</f>
        <v>392008.7378640777</v>
      </c>
      <c r="I199" s="45">
        <f>I$200*$F199/$F$200</f>
        <v>0</v>
      </c>
      <c r="N199" s="51">
        <f t="shared" si="32"/>
        <v>392008.7</v>
      </c>
    </row>
    <row r="200" spans="1:14" s="3" customFormat="1" ht="20.25" customHeight="1">
      <c r="A200" s="63" t="s">
        <v>291</v>
      </c>
      <c r="B200" s="102"/>
      <c r="C200" s="103"/>
      <c r="D200" s="103"/>
      <c r="E200" s="98" t="s">
        <v>44</v>
      </c>
      <c r="F200" s="8">
        <v>1.03</v>
      </c>
      <c r="G200" s="11">
        <v>0</v>
      </c>
      <c r="H200" s="11">
        <v>403769</v>
      </c>
      <c r="I200" s="12">
        <v>0</v>
      </c>
      <c r="K200" s="19"/>
      <c r="L200" s="19"/>
      <c r="N200" s="51">
        <f t="shared" si="32"/>
        <v>403769</v>
      </c>
    </row>
    <row r="201" spans="1:14" ht="20.25" customHeight="1">
      <c r="A201" s="63" t="s">
        <v>292</v>
      </c>
      <c r="B201" s="102"/>
      <c r="C201" s="103"/>
      <c r="D201" s="103"/>
      <c r="E201" s="48" t="s">
        <v>45</v>
      </c>
      <c r="F201" s="46">
        <v>1.06</v>
      </c>
      <c r="G201" s="47">
        <f>G$200*$F201/$F$200</f>
        <v>0</v>
      </c>
      <c r="H201" s="47">
        <f>H$200*$F201/$F$200</f>
        <v>415529.2621359223</v>
      </c>
      <c r="I201" s="45">
        <f>I$200*$F201/$F$200</f>
        <v>0</v>
      </c>
      <c r="N201" s="51">
        <f t="shared" si="32"/>
        <v>415529.3</v>
      </c>
    </row>
    <row r="202" spans="1:14" ht="20.25" customHeight="1">
      <c r="A202" s="63" t="s">
        <v>293</v>
      </c>
      <c r="B202" s="102">
        <v>2.2</v>
      </c>
      <c r="C202" s="103" t="s">
        <v>244</v>
      </c>
      <c r="D202" s="103"/>
      <c r="E202" s="48" t="s">
        <v>43</v>
      </c>
      <c r="F202" s="46">
        <v>1</v>
      </c>
      <c r="G202" s="47">
        <f>G$203*$F202/$F$203</f>
        <v>0</v>
      </c>
      <c r="H202" s="47">
        <f>H$203*$F202/$F$203</f>
        <v>369484.46601941745</v>
      </c>
      <c r="I202" s="45">
        <f>I$203*$F202/$F$203</f>
        <v>0</v>
      </c>
      <c r="N202" s="51">
        <f t="shared" si="32"/>
        <v>369484.5</v>
      </c>
    </row>
    <row r="203" spans="1:14" s="3" customFormat="1" ht="20.25" customHeight="1">
      <c r="A203" s="63" t="s">
        <v>294</v>
      </c>
      <c r="B203" s="102"/>
      <c r="C203" s="103"/>
      <c r="D203" s="103"/>
      <c r="E203" s="98" t="s">
        <v>44</v>
      </c>
      <c r="F203" s="8">
        <v>1.03</v>
      </c>
      <c r="G203" s="11">
        <v>0</v>
      </c>
      <c r="H203" s="11">
        <v>380569</v>
      </c>
      <c r="I203" s="12">
        <v>0</v>
      </c>
      <c r="K203" s="19"/>
      <c r="L203" s="19"/>
      <c r="N203" s="51">
        <f t="shared" si="32"/>
        <v>380569</v>
      </c>
    </row>
    <row r="204" spans="1:14" ht="20.25" customHeight="1">
      <c r="A204" s="63" t="s">
        <v>295</v>
      </c>
      <c r="B204" s="102"/>
      <c r="C204" s="103"/>
      <c r="D204" s="103"/>
      <c r="E204" s="48" t="s">
        <v>45</v>
      </c>
      <c r="F204" s="46">
        <v>1.06</v>
      </c>
      <c r="G204" s="47">
        <f>G$203*$F204/$F$203</f>
        <v>0</v>
      </c>
      <c r="H204" s="47">
        <f>H$203*$F204/$F$203</f>
        <v>391653.53398058255</v>
      </c>
      <c r="I204" s="45">
        <f>I$203*$F204/$F$203</f>
        <v>0</v>
      </c>
      <c r="N204" s="51">
        <f t="shared" si="32"/>
        <v>391653.5</v>
      </c>
    </row>
    <row r="205" spans="1:14" ht="20.25" customHeight="1">
      <c r="A205" s="63" t="s">
        <v>296</v>
      </c>
      <c r="B205" s="102">
        <v>2.3</v>
      </c>
      <c r="C205" s="104" t="s">
        <v>245</v>
      </c>
      <c r="D205" s="104"/>
      <c r="E205" s="48" t="s">
        <v>43</v>
      </c>
      <c r="F205" s="46">
        <v>1</v>
      </c>
      <c r="G205" s="47">
        <f>G$206*$F205/$F$206</f>
        <v>0</v>
      </c>
      <c r="H205" s="47">
        <f>H$206*$F205/$F$206</f>
        <v>363420.3883495146</v>
      </c>
      <c r="I205" s="45">
        <f>I$206*$F205/$F$206</f>
        <v>0</v>
      </c>
      <c r="N205" s="51">
        <f t="shared" si="32"/>
        <v>363420.4</v>
      </c>
    </row>
    <row r="206" spans="1:14" s="3" customFormat="1" ht="20.25" customHeight="1">
      <c r="A206" s="63" t="s">
        <v>297</v>
      </c>
      <c r="B206" s="102"/>
      <c r="C206" s="104"/>
      <c r="D206" s="104"/>
      <c r="E206" s="98" t="s">
        <v>44</v>
      </c>
      <c r="F206" s="8">
        <v>1.03</v>
      </c>
      <c r="G206" s="11">
        <v>0</v>
      </c>
      <c r="H206" s="11">
        <v>374323</v>
      </c>
      <c r="I206" s="12">
        <v>0</v>
      </c>
      <c r="K206" s="19"/>
      <c r="L206" s="19"/>
      <c r="N206" s="51">
        <f t="shared" si="32"/>
        <v>374323</v>
      </c>
    </row>
    <row r="207" spans="1:14" ht="20.25" customHeight="1">
      <c r="A207" s="63" t="s">
        <v>298</v>
      </c>
      <c r="B207" s="102"/>
      <c r="C207" s="104"/>
      <c r="D207" s="104"/>
      <c r="E207" s="48" t="s">
        <v>45</v>
      </c>
      <c r="F207" s="46">
        <v>1.06</v>
      </c>
      <c r="G207" s="47">
        <f>G$206*$F207/$F$206</f>
        <v>0</v>
      </c>
      <c r="H207" s="47">
        <f>H$206*$F207/$F$206</f>
        <v>385225.6116504854</v>
      </c>
      <c r="I207" s="45">
        <f>I$206*$F207/$F$206</f>
        <v>0</v>
      </c>
      <c r="N207" s="51">
        <f t="shared" si="32"/>
        <v>385225.6</v>
      </c>
    </row>
    <row r="208" spans="1:14" ht="20.25" customHeight="1">
      <c r="A208" s="63" t="s">
        <v>299</v>
      </c>
      <c r="B208" s="102">
        <v>2.4</v>
      </c>
      <c r="C208" s="103" t="s">
        <v>246</v>
      </c>
      <c r="D208" s="103"/>
      <c r="E208" s="48" t="s">
        <v>43</v>
      </c>
      <c r="F208" s="46">
        <v>1</v>
      </c>
      <c r="G208" s="47">
        <f>G$209*$F208/$F$209</f>
        <v>0</v>
      </c>
      <c r="H208" s="47">
        <f>H$209*$F208/$F$209</f>
        <v>330933.98058252427</v>
      </c>
      <c r="I208" s="45">
        <f>I$209*$F208/$F$209</f>
        <v>0</v>
      </c>
      <c r="N208" s="51">
        <f t="shared" si="32"/>
        <v>330934</v>
      </c>
    </row>
    <row r="209" spans="1:14" s="3" customFormat="1" ht="20.25" customHeight="1">
      <c r="A209" s="63" t="s">
        <v>300</v>
      </c>
      <c r="B209" s="102"/>
      <c r="C209" s="103"/>
      <c r="D209" s="103"/>
      <c r="E209" s="98" t="s">
        <v>44</v>
      </c>
      <c r="F209" s="8">
        <v>1.03</v>
      </c>
      <c r="G209" s="11">
        <v>0</v>
      </c>
      <c r="H209" s="11">
        <v>340862</v>
      </c>
      <c r="I209" s="12">
        <v>0</v>
      </c>
      <c r="K209" s="19"/>
      <c r="L209" s="19"/>
      <c r="N209" s="51">
        <f t="shared" si="32"/>
        <v>340862</v>
      </c>
    </row>
    <row r="210" spans="1:14" ht="20.25" customHeight="1">
      <c r="A210" s="63" t="s">
        <v>301</v>
      </c>
      <c r="B210" s="102"/>
      <c r="C210" s="103"/>
      <c r="D210" s="103"/>
      <c r="E210" s="48" t="s">
        <v>45</v>
      </c>
      <c r="F210" s="46">
        <v>1.06</v>
      </c>
      <c r="G210" s="47">
        <f>G$209*$F210/$F$209</f>
        <v>0</v>
      </c>
      <c r="H210" s="47">
        <f>H$209*$F210/$F$209</f>
        <v>350790.01941747573</v>
      </c>
      <c r="I210" s="45">
        <f>I$209*$F210/$F$209</f>
        <v>0</v>
      </c>
      <c r="N210" s="51">
        <f t="shared" si="32"/>
        <v>350790</v>
      </c>
    </row>
    <row r="211" spans="1:14" ht="25.5" customHeight="1">
      <c r="A211" s="63"/>
      <c r="B211" s="99">
        <v>3</v>
      </c>
      <c r="C211" s="105" t="s">
        <v>248</v>
      </c>
      <c r="D211" s="106"/>
      <c r="E211" s="106"/>
      <c r="F211" s="106"/>
      <c r="G211" s="106"/>
      <c r="H211" s="106"/>
      <c r="I211" s="107"/>
      <c r="N211" s="51">
        <f t="shared" si="32"/>
        <v>0</v>
      </c>
    </row>
    <row r="212" spans="1:14" ht="20.25" customHeight="1">
      <c r="A212" s="63" t="s">
        <v>302</v>
      </c>
      <c r="B212" s="102">
        <v>3.1</v>
      </c>
      <c r="C212" s="103" t="s">
        <v>56</v>
      </c>
      <c r="D212" s="103"/>
      <c r="E212" s="48" t="s">
        <v>43</v>
      </c>
      <c r="F212" s="46">
        <v>1</v>
      </c>
      <c r="G212" s="47">
        <f>G$213*$F212/$F$213</f>
        <v>0</v>
      </c>
      <c r="H212" s="47">
        <f>H$213*$F212/$F$213</f>
        <v>0</v>
      </c>
      <c r="I212" s="45">
        <f>I$213*$F212/$F$213</f>
        <v>0</v>
      </c>
      <c r="N212" s="51">
        <f t="shared" si="32"/>
        <v>0</v>
      </c>
    </row>
    <row r="213" spans="1:14" s="3" customFormat="1" ht="20.25" customHeight="1">
      <c r="A213" s="63" t="s">
        <v>303</v>
      </c>
      <c r="B213" s="102"/>
      <c r="C213" s="103"/>
      <c r="D213" s="103"/>
      <c r="E213" s="98" t="s">
        <v>44</v>
      </c>
      <c r="F213" s="8">
        <v>1.03</v>
      </c>
      <c r="G213" s="11">
        <v>0</v>
      </c>
      <c r="H213" s="11">
        <v>0</v>
      </c>
      <c r="I213" s="12">
        <v>0</v>
      </c>
      <c r="K213" s="19"/>
      <c r="L213" s="19"/>
      <c r="N213" s="51">
        <f t="shared" si="32"/>
        <v>0</v>
      </c>
    </row>
    <row r="214" spans="1:14" ht="20.25" customHeight="1">
      <c r="A214" s="63" t="s">
        <v>304</v>
      </c>
      <c r="B214" s="102"/>
      <c r="C214" s="103"/>
      <c r="D214" s="103"/>
      <c r="E214" s="48" t="s">
        <v>45</v>
      </c>
      <c r="F214" s="46">
        <v>1.06</v>
      </c>
      <c r="G214" s="47">
        <f>G$213*$F214/$F$213</f>
        <v>0</v>
      </c>
      <c r="H214" s="47">
        <f>H$213*$F214/$F$213</f>
        <v>0</v>
      </c>
      <c r="I214" s="45">
        <f>I$213*$F214/$F$213</f>
        <v>0</v>
      </c>
      <c r="N214" s="51">
        <f t="shared" si="32"/>
        <v>0</v>
      </c>
    </row>
    <row r="215" spans="1:14" ht="20.25" customHeight="1">
      <c r="A215" s="63" t="s">
        <v>305</v>
      </c>
      <c r="B215" s="102">
        <v>3.2</v>
      </c>
      <c r="C215" s="103" t="s">
        <v>244</v>
      </c>
      <c r="D215" s="103"/>
      <c r="E215" s="48" t="s">
        <v>43</v>
      </c>
      <c r="F215" s="46">
        <v>1</v>
      </c>
      <c r="G215" s="47">
        <f>G$216*$F215/$F$216</f>
        <v>0</v>
      </c>
      <c r="H215" s="47">
        <f>H$216*$F215/$F$216</f>
        <v>0</v>
      </c>
      <c r="I215" s="45">
        <f>I$216*$F215/$F$216</f>
        <v>0</v>
      </c>
      <c r="N215" s="51">
        <f t="shared" si="32"/>
        <v>0</v>
      </c>
    </row>
    <row r="216" spans="1:14" s="3" customFormat="1" ht="20.25" customHeight="1">
      <c r="A216" s="63" t="s">
        <v>306</v>
      </c>
      <c r="B216" s="102"/>
      <c r="C216" s="103"/>
      <c r="D216" s="103"/>
      <c r="E216" s="98" t="s">
        <v>44</v>
      </c>
      <c r="F216" s="8">
        <v>1.03</v>
      </c>
      <c r="G216" s="11">
        <v>0</v>
      </c>
      <c r="H216" s="11">
        <v>0</v>
      </c>
      <c r="I216" s="12">
        <v>0</v>
      </c>
      <c r="K216" s="19"/>
      <c r="L216" s="19"/>
      <c r="N216" s="51">
        <f t="shared" si="32"/>
        <v>0</v>
      </c>
    </row>
    <row r="217" spans="1:14" ht="20.25" customHeight="1">
      <c r="A217" s="63" t="s">
        <v>307</v>
      </c>
      <c r="B217" s="102"/>
      <c r="C217" s="103"/>
      <c r="D217" s="103"/>
      <c r="E217" s="48" t="s">
        <v>45</v>
      </c>
      <c r="F217" s="46">
        <v>1.06</v>
      </c>
      <c r="G217" s="47">
        <f>G$216*$F217/$F$216</f>
        <v>0</v>
      </c>
      <c r="H217" s="47">
        <f>H$216*$F217/$F$216</f>
        <v>0</v>
      </c>
      <c r="I217" s="45">
        <f>I$216*$F217/$F$216</f>
        <v>0</v>
      </c>
      <c r="N217" s="51">
        <f t="shared" si="32"/>
        <v>0</v>
      </c>
    </row>
    <row r="218" spans="1:14" ht="20.25" customHeight="1">
      <c r="A218" s="63" t="s">
        <v>308</v>
      </c>
      <c r="B218" s="102">
        <v>3.3</v>
      </c>
      <c r="C218" s="104" t="s">
        <v>249</v>
      </c>
      <c r="D218" s="104"/>
      <c r="E218" s="48" t="s">
        <v>43</v>
      </c>
      <c r="F218" s="46">
        <v>1</v>
      </c>
      <c r="G218" s="47">
        <f>G$219*$F218/$F$219</f>
        <v>0</v>
      </c>
      <c r="H218" s="47">
        <f>H$219*$F218/$F$219</f>
        <v>0</v>
      </c>
      <c r="I218" s="45">
        <f>I$219*$F218/$F$219</f>
        <v>0</v>
      </c>
      <c r="N218" s="51">
        <f t="shared" si="32"/>
        <v>0</v>
      </c>
    </row>
    <row r="219" spans="1:14" s="3" customFormat="1" ht="20.25" customHeight="1">
      <c r="A219" s="63" t="s">
        <v>309</v>
      </c>
      <c r="B219" s="102"/>
      <c r="C219" s="104"/>
      <c r="D219" s="104"/>
      <c r="E219" s="98" t="s">
        <v>44</v>
      </c>
      <c r="F219" s="8">
        <v>1.03</v>
      </c>
      <c r="G219" s="11">
        <v>0</v>
      </c>
      <c r="H219" s="11">
        <v>0</v>
      </c>
      <c r="I219" s="12">
        <v>0</v>
      </c>
      <c r="K219" s="19"/>
      <c r="L219" s="19"/>
      <c r="N219" s="51">
        <f t="shared" si="32"/>
        <v>0</v>
      </c>
    </row>
    <row r="220" spans="1:14" ht="20.25" customHeight="1">
      <c r="A220" s="63" t="s">
        <v>310</v>
      </c>
      <c r="B220" s="102"/>
      <c r="C220" s="104"/>
      <c r="D220" s="104"/>
      <c r="E220" s="48" t="s">
        <v>45</v>
      </c>
      <c r="F220" s="46">
        <v>1.06</v>
      </c>
      <c r="G220" s="47">
        <f>G$219*$F220/$F$219</f>
        <v>0</v>
      </c>
      <c r="H220" s="47">
        <f>H$219*$F220/$F$219</f>
        <v>0</v>
      </c>
      <c r="I220" s="45">
        <f>I$219*$F220/$F$219</f>
        <v>0</v>
      </c>
      <c r="N220" s="51">
        <f t="shared" si="32"/>
        <v>0</v>
      </c>
    </row>
    <row r="221" spans="1:14" ht="20.25" customHeight="1">
      <c r="A221" s="63" t="s">
        <v>311</v>
      </c>
      <c r="B221" s="102">
        <v>3.4</v>
      </c>
      <c r="C221" s="104" t="s">
        <v>245</v>
      </c>
      <c r="D221" s="104"/>
      <c r="E221" s="48" t="s">
        <v>43</v>
      </c>
      <c r="F221" s="46">
        <v>1</v>
      </c>
      <c r="G221" s="47">
        <f>G$222*$F221/$F$222</f>
        <v>0</v>
      </c>
      <c r="H221" s="47">
        <f>H$222*$F221/$F$222</f>
        <v>0</v>
      </c>
      <c r="I221" s="45">
        <f>I$222*$F221/$F$222</f>
        <v>0</v>
      </c>
      <c r="N221" s="51">
        <f t="shared" si="32"/>
        <v>0</v>
      </c>
    </row>
    <row r="222" spans="1:14" s="3" customFormat="1" ht="20.25" customHeight="1">
      <c r="A222" s="63" t="s">
        <v>312</v>
      </c>
      <c r="B222" s="102"/>
      <c r="C222" s="104"/>
      <c r="D222" s="104"/>
      <c r="E222" s="98" t="s">
        <v>44</v>
      </c>
      <c r="F222" s="8">
        <v>1.03</v>
      </c>
      <c r="G222" s="11">
        <v>0</v>
      </c>
      <c r="H222" s="11">
        <v>0</v>
      </c>
      <c r="I222" s="12">
        <v>0</v>
      </c>
      <c r="K222" s="19"/>
      <c r="L222" s="19"/>
      <c r="N222" s="51">
        <f t="shared" si="32"/>
        <v>0</v>
      </c>
    </row>
    <row r="223" spans="1:14" ht="20.25" customHeight="1">
      <c r="A223" s="63" t="s">
        <v>313</v>
      </c>
      <c r="B223" s="102"/>
      <c r="C223" s="104"/>
      <c r="D223" s="104"/>
      <c r="E223" s="48" t="s">
        <v>45</v>
      </c>
      <c r="F223" s="46">
        <v>1.06</v>
      </c>
      <c r="G223" s="47">
        <f>G$222*$F223/$F$222</f>
        <v>0</v>
      </c>
      <c r="H223" s="47">
        <f>H$222*$F223/$F$222</f>
        <v>0</v>
      </c>
      <c r="I223" s="45">
        <f>I$222*$F223/$F$222</f>
        <v>0</v>
      </c>
      <c r="N223" s="51">
        <f t="shared" si="32"/>
        <v>0</v>
      </c>
    </row>
    <row r="224" spans="1:14" ht="20.25" customHeight="1">
      <c r="A224" s="63" t="s">
        <v>314</v>
      </c>
      <c r="B224" s="102">
        <v>3.5</v>
      </c>
      <c r="C224" s="103" t="s">
        <v>246</v>
      </c>
      <c r="D224" s="103"/>
      <c r="E224" s="48" t="s">
        <v>43</v>
      </c>
      <c r="F224" s="46">
        <v>1</v>
      </c>
      <c r="G224" s="47">
        <f>G$225*$F224/$F$225</f>
        <v>0</v>
      </c>
      <c r="H224" s="47">
        <f>H$225*$F224/$F$225</f>
        <v>0</v>
      </c>
      <c r="I224" s="45">
        <f>I$225*$F224/$F$225</f>
        <v>0</v>
      </c>
      <c r="N224" s="51">
        <f t="shared" si="32"/>
        <v>0</v>
      </c>
    </row>
    <row r="225" spans="1:14" s="3" customFormat="1" ht="20.25" customHeight="1">
      <c r="A225" s="63" t="s">
        <v>315</v>
      </c>
      <c r="B225" s="102"/>
      <c r="C225" s="103"/>
      <c r="D225" s="103"/>
      <c r="E225" s="98" t="s">
        <v>44</v>
      </c>
      <c r="F225" s="8">
        <v>1.03</v>
      </c>
      <c r="G225" s="11">
        <v>0</v>
      </c>
      <c r="H225" s="11">
        <v>0</v>
      </c>
      <c r="I225" s="12">
        <v>0</v>
      </c>
      <c r="K225" s="19"/>
      <c r="L225" s="19"/>
      <c r="N225" s="51">
        <f t="shared" si="32"/>
        <v>0</v>
      </c>
    </row>
    <row r="226" spans="1:14" ht="20.25" customHeight="1">
      <c r="A226" s="63" t="s">
        <v>316</v>
      </c>
      <c r="B226" s="102"/>
      <c r="C226" s="103"/>
      <c r="D226" s="103"/>
      <c r="E226" s="48" t="s">
        <v>45</v>
      </c>
      <c r="F226" s="46">
        <v>1.06</v>
      </c>
      <c r="G226" s="47">
        <f>G$225*$F226/$F$225</f>
        <v>0</v>
      </c>
      <c r="H226" s="47">
        <f>H$225*$F226/$F$225</f>
        <v>0</v>
      </c>
      <c r="I226" s="45">
        <f>I$225*$F226/$F$225</f>
        <v>0</v>
      </c>
      <c r="N226" s="51">
        <f t="shared" si="32"/>
        <v>0</v>
      </c>
    </row>
    <row r="227" spans="1:14" ht="25.5" customHeight="1">
      <c r="A227" s="63"/>
      <c r="B227" s="99" t="s">
        <v>250</v>
      </c>
      <c r="C227" s="125" t="s">
        <v>251</v>
      </c>
      <c r="D227" s="125"/>
      <c r="E227" s="125"/>
      <c r="F227" s="125"/>
      <c r="G227" s="125"/>
      <c r="H227" s="125"/>
      <c r="I227" s="126"/>
      <c r="N227" s="51">
        <f t="shared" si="32"/>
        <v>0</v>
      </c>
    </row>
    <row r="228" spans="1:14" ht="25.5" customHeight="1">
      <c r="A228" s="63"/>
      <c r="B228" s="99">
        <v>1</v>
      </c>
      <c r="C228" s="105" t="s">
        <v>252</v>
      </c>
      <c r="D228" s="106"/>
      <c r="E228" s="106"/>
      <c r="F228" s="106"/>
      <c r="G228" s="106"/>
      <c r="H228" s="106"/>
      <c r="I228" s="107"/>
      <c r="N228" s="51">
        <f t="shared" si="32"/>
        <v>0</v>
      </c>
    </row>
    <row r="229" spans="1:14" ht="20.25" customHeight="1">
      <c r="A229" s="63" t="s">
        <v>317</v>
      </c>
      <c r="B229" s="102">
        <v>1.1</v>
      </c>
      <c r="C229" s="103" t="s">
        <v>253</v>
      </c>
      <c r="D229" s="103"/>
      <c r="E229" s="48" t="s">
        <v>43</v>
      </c>
      <c r="F229" s="46">
        <v>1</v>
      </c>
      <c r="G229" s="47">
        <f>G$230*$F229/$F$230</f>
        <v>0</v>
      </c>
      <c r="H229" s="47">
        <f>H$230*$F229/$F$230</f>
        <v>463650</v>
      </c>
      <c r="I229" s="45">
        <f>I$230*$F229/$F$230</f>
        <v>0</v>
      </c>
      <c r="N229" s="51">
        <f t="shared" si="32"/>
        <v>463650</v>
      </c>
    </row>
    <row r="230" spans="1:14" s="3" customFormat="1" ht="20.25" customHeight="1">
      <c r="A230" s="63" t="s">
        <v>318</v>
      </c>
      <c r="B230" s="102"/>
      <c r="C230" s="103"/>
      <c r="D230" s="103"/>
      <c r="E230" s="98" t="s">
        <v>44</v>
      </c>
      <c r="F230" s="8">
        <v>1.02</v>
      </c>
      <c r="G230" s="11">
        <v>0</v>
      </c>
      <c r="H230" s="11">
        <v>472923</v>
      </c>
      <c r="I230" s="12"/>
      <c r="K230" s="19"/>
      <c r="L230" s="19"/>
      <c r="N230" s="51">
        <f t="shared" si="32"/>
        <v>472923</v>
      </c>
    </row>
    <row r="231" spans="1:14" ht="20.25" customHeight="1">
      <c r="A231" s="63" t="s">
        <v>319</v>
      </c>
      <c r="B231" s="102"/>
      <c r="C231" s="103"/>
      <c r="D231" s="103"/>
      <c r="E231" s="48" t="s">
        <v>45</v>
      </c>
      <c r="F231" s="46">
        <v>1.04</v>
      </c>
      <c r="G231" s="47">
        <f>G$230*$F231/$F$230</f>
        <v>0</v>
      </c>
      <c r="H231" s="47">
        <f>H$230*$F231/$F$230</f>
        <v>482196.00000000006</v>
      </c>
      <c r="I231" s="45">
        <f>I$230*$F231/$F$230</f>
        <v>0</v>
      </c>
      <c r="N231" s="51">
        <f t="shared" si="32"/>
        <v>482196</v>
      </c>
    </row>
    <row r="232" spans="1:14" ht="20.25" customHeight="1">
      <c r="A232" s="63" t="s">
        <v>320</v>
      </c>
      <c r="B232" s="102">
        <v>1.2</v>
      </c>
      <c r="C232" s="104" t="s">
        <v>254</v>
      </c>
      <c r="D232" s="103"/>
      <c r="E232" s="48" t="s">
        <v>43</v>
      </c>
      <c r="F232" s="46">
        <v>1</v>
      </c>
      <c r="G232" s="47">
        <f>G$233*$F232/$F$233</f>
        <v>0</v>
      </c>
      <c r="H232" s="47">
        <f>H$233*$F232/$F$233</f>
        <v>442217.6470588235</v>
      </c>
      <c r="I232" s="45">
        <f>I$233*$F232/$F$233</f>
        <v>0</v>
      </c>
      <c r="N232" s="51">
        <f t="shared" si="32"/>
        <v>442217.6</v>
      </c>
    </row>
    <row r="233" spans="1:14" s="3" customFormat="1" ht="20.25" customHeight="1">
      <c r="A233" s="63" t="s">
        <v>321</v>
      </c>
      <c r="B233" s="102"/>
      <c r="C233" s="103"/>
      <c r="D233" s="103"/>
      <c r="E233" s="98" t="s">
        <v>44</v>
      </c>
      <c r="F233" s="8">
        <v>1.02</v>
      </c>
      <c r="G233" s="11">
        <v>0</v>
      </c>
      <c r="H233" s="11">
        <v>451062</v>
      </c>
      <c r="I233" s="12">
        <v>0</v>
      </c>
      <c r="K233" s="19"/>
      <c r="L233" s="19"/>
      <c r="N233" s="51">
        <f t="shared" si="32"/>
        <v>451062</v>
      </c>
    </row>
    <row r="234" spans="1:14" ht="20.25" customHeight="1">
      <c r="A234" s="63" t="s">
        <v>322</v>
      </c>
      <c r="B234" s="102"/>
      <c r="C234" s="103"/>
      <c r="D234" s="103"/>
      <c r="E234" s="48" t="s">
        <v>45</v>
      </c>
      <c r="F234" s="46">
        <v>1.04</v>
      </c>
      <c r="G234" s="47">
        <f>G$233*$F234/$F$233</f>
        <v>0</v>
      </c>
      <c r="H234" s="47">
        <f>H$233*$F234/$F$233</f>
        <v>459906.3529411765</v>
      </c>
      <c r="I234" s="45">
        <f>I$233*$F234/$F$233</f>
        <v>0</v>
      </c>
      <c r="N234" s="51">
        <f t="shared" si="32"/>
        <v>459906.4</v>
      </c>
    </row>
    <row r="235" spans="1:14" ht="20.25" customHeight="1">
      <c r="A235" s="63" t="s">
        <v>323</v>
      </c>
      <c r="B235" s="102">
        <v>1.3</v>
      </c>
      <c r="C235" s="104" t="s">
        <v>255</v>
      </c>
      <c r="D235" s="104"/>
      <c r="E235" s="48" t="s">
        <v>43</v>
      </c>
      <c r="F235" s="46">
        <v>1</v>
      </c>
      <c r="G235" s="47">
        <f>G$236*$F235/$F$236</f>
        <v>0</v>
      </c>
      <c r="H235" s="47">
        <f>H$236*$F235/$F$236</f>
        <v>395851.96078431373</v>
      </c>
      <c r="I235" s="45">
        <f>I$236*$F235/$F$236</f>
        <v>0</v>
      </c>
      <c r="N235" s="51">
        <f aca="true" t="shared" si="35" ref="N235:N269">ROUND(IF($N$8=1,$G235,IF($N$8=2,$H235,IF($N$8=3,$I235,IF($N$8=4,$J235,IF($N$8=5,$K235,IF($N$8=6,$L235)))))),1)</f>
        <v>395852</v>
      </c>
    </row>
    <row r="236" spans="1:14" s="3" customFormat="1" ht="20.25" customHeight="1">
      <c r="A236" s="63" t="s">
        <v>324</v>
      </c>
      <c r="B236" s="102"/>
      <c r="C236" s="104"/>
      <c r="D236" s="104"/>
      <c r="E236" s="98" t="s">
        <v>44</v>
      </c>
      <c r="F236" s="8">
        <v>1.02</v>
      </c>
      <c r="G236" s="11">
        <v>0</v>
      </c>
      <c r="H236" s="11">
        <v>403769</v>
      </c>
      <c r="I236" s="12">
        <v>0</v>
      </c>
      <c r="K236" s="19"/>
      <c r="L236" s="19"/>
      <c r="N236" s="51">
        <f t="shared" si="35"/>
        <v>403769</v>
      </c>
    </row>
    <row r="237" spans="1:14" ht="20.25" customHeight="1">
      <c r="A237" s="63" t="s">
        <v>325</v>
      </c>
      <c r="B237" s="102"/>
      <c r="C237" s="104"/>
      <c r="D237" s="104"/>
      <c r="E237" s="48" t="s">
        <v>45</v>
      </c>
      <c r="F237" s="46">
        <v>1.04</v>
      </c>
      <c r="G237" s="47">
        <f>G$236*$F237/$F$236</f>
        <v>0</v>
      </c>
      <c r="H237" s="47">
        <f>H$236*$F237/$F$236</f>
        <v>411686.03921568627</v>
      </c>
      <c r="I237" s="45">
        <f>I$236*$F237/$F$236</f>
        <v>0</v>
      </c>
      <c r="N237" s="51">
        <f t="shared" si="35"/>
        <v>411686</v>
      </c>
    </row>
    <row r="238" spans="1:14" ht="20.25" customHeight="1">
      <c r="A238" s="63" t="s">
        <v>326</v>
      </c>
      <c r="B238" s="102">
        <v>1.4</v>
      </c>
      <c r="C238" s="104" t="s">
        <v>256</v>
      </c>
      <c r="D238" s="104"/>
      <c r="E238" s="48" t="s">
        <v>43</v>
      </c>
      <c r="F238" s="46">
        <v>1</v>
      </c>
      <c r="G238" s="47">
        <f>G$239*$F238/$F$239</f>
        <v>0</v>
      </c>
      <c r="H238" s="47">
        <f>H$239*$F238/$F$239</f>
        <v>0</v>
      </c>
      <c r="I238" s="45">
        <f>I$239*$F238/$F$239</f>
        <v>0</v>
      </c>
      <c r="N238" s="51">
        <f t="shared" si="35"/>
        <v>0</v>
      </c>
    </row>
    <row r="239" spans="1:14" s="3" customFormat="1" ht="20.25" customHeight="1">
      <c r="A239" s="63" t="s">
        <v>327</v>
      </c>
      <c r="B239" s="102"/>
      <c r="C239" s="104"/>
      <c r="D239" s="104"/>
      <c r="E239" s="98" t="s">
        <v>44</v>
      </c>
      <c r="F239" s="8">
        <v>1.02</v>
      </c>
      <c r="G239" s="11">
        <v>0</v>
      </c>
      <c r="H239" s="11">
        <v>0</v>
      </c>
      <c r="I239" s="12">
        <v>0</v>
      </c>
      <c r="K239" s="19"/>
      <c r="L239" s="19"/>
      <c r="N239" s="51">
        <f t="shared" si="35"/>
        <v>0</v>
      </c>
    </row>
    <row r="240" spans="1:14" ht="20.25" customHeight="1">
      <c r="A240" s="63" t="s">
        <v>328</v>
      </c>
      <c r="B240" s="102"/>
      <c r="C240" s="104"/>
      <c r="D240" s="104"/>
      <c r="E240" s="48" t="s">
        <v>45</v>
      </c>
      <c r="F240" s="46">
        <v>1.04</v>
      </c>
      <c r="G240" s="47">
        <f>G$239*$F240/$F$239</f>
        <v>0</v>
      </c>
      <c r="H240" s="47">
        <f>H$239*$F240/$F$239</f>
        <v>0</v>
      </c>
      <c r="I240" s="45">
        <f>I$239*$F240/$F$239</f>
        <v>0</v>
      </c>
      <c r="N240" s="51">
        <f t="shared" si="35"/>
        <v>0</v>
      </c>
    </row>
    <row r="241" spans="1:14" ht="20.25" customHeight="1">
      <c r="A241" s="63" t="s">
        <v>329</v>
      </c>
      <c r="B241" s="102">
        <v>1.5</v>
      </c>
      <c r="C241" s="104" t="s">
        <v>257</v>
      </c>
      <c r="D241" s="103"/>
      <c r="E241" s="48" t="s">
        <v>43</v>
      </c>
      <c r="F241" s="46">
        <v>1</v>
      </c>
      <c r="G241" s="47">
        <f>G$242*$F241/$F$242</f>
        <v>0</v>
      </c>
      <c r="H241" s="47">
        <f>H$242*$F241/$F$242</f>
        <v>373106.862745098</v>
      </c>
      <c r="I241" s="45">
        <f>I$242*$F241/$F$242</f>
        <v>0</v>
      </c>
      <c r="N241" s="51">
        <f t="shared" si="35"/>
        <v>373106.9</v>
      </c>
    </row>
    <row r="242" spans="1:14" s="3" customFormat="1" ht="20.25" customHeight="1">
      <c r="A242" s="63" t="s">
        <v>330</v>
      </c>
      <c r="B242" s="102"/>
      <c r="C242" s="103"/>
      <c r="D242" s="103"/>
      <c r="E242" s="98" t="s">
        <v>44</v>
      </c>
      <c r="F242" s="8">
        <v>1.02</v>
      </c>
      <c r="G242" s="11">
        <v>0</v>
      </c>
      <c r="H242" s="11">
        <v>380569</v>
      </c>
      <c r="I242" s="12">
        <v>0</v>
      </c>
      <c r="K242" s="19"/>
      <c r="L242" s="19"/>
      <c r="N242" s="51">
        <f t="shared" si="35"/>
        <v>380569</v>
      </c>
    </row>
    <row r="243" spans="1:14" ht="20.25" customHeight="1">
      <c r="A243" s="63" t="s">
        <v>331</v>
      </c>
      <c r="B243" s="102"/>
      <c r="C243" s="103"/>
      <c r="D243" s="103"/>
      <c r="E243" s="48" t="s">
        <v>45</v>
      </c>
      <c r="F243" s="46">
        <v>1.04</v>
      </c>
      <c r="G243" s="47">
        <f>G$242*$F243/$F$242</f>
        <v>0</v>
      </c>
      <c r="H243" s="47">
        <f>H$242*$F243/$F$242</f>
        <v>388031.137254902</v>
      </c>
      <c r="I243" s="45">
        <f>I$242*$F243/$F$242</f>
        <v>0</v>
      </c>
      <c r="N243" s="51">
        <f t="shared" si="35"/>
        <v>388031.1</v>
      </c>
    </row>
    <row r="244" spans="1:14" ht="25.5" customHeight="1">
      <c r="A244" s="63"/>
      <c r="B244" s="99">
        <v>2</v>
      </c>
      <c r="C244" s="105" t="s">
        <v>258</v>
      </c>
      <c r="D244" s="106"/>
      <c r="E244" s="106"/>
      <c r="F244" s="106"/>
      <c r="G244" s="106"/>
      <c r="H244" s="106"/>
      <c r="I244" s="107"/>
      <c r="N244" s="51">
        <f t="shared" si="35"/>
        <v>0</v>
      </c>
    </row>
    <row r="245" spans="1:14" ht="20.25" customHeight="1">
      <c r="A245" s="63" t="s">
        <v>332</v>
      </c>
      <c r="B245" s="102">
        <v>2.1</v>
      </c>
      <c r="C245" s="103" t="s">
        <v>253</v>
      </c>
      <c r="D245" s="103"/>
      <c r="E245" s="48" t="s">
        <v>43</v>
      </c>
      <c r="F245" s="46">
        <v>1</v>
      </c>
      <c r="G245" s="47">
        <f>G$246*$F245/$F$246</f>
        <v>0</v>
      </c>
      <c r="H245" s="47">
        <f>H$246*$F245/$F$246</f>
        <v>0</v>
      </c>
      <c r="I245" s="45">
        <f>I$246*$F245/$F$246</f>
        <v>0</v>
      </c>
      <c r="N245" s="51">
        <f t="shared" si="35"/>
        <v>0</v>
      </c>
    </row>
    <row r="246" spans="1:14" s="3" customFormat="1" ht="20.25" customHeight="1">
      <c r="A246" s="63" t="s">
        <v>333</v>
      </c>
      <c r="B246" s="102"/>
      <c r="C246" s="103"/>
      <c r="D246" s="103"/>
      <c r="E246" s="98" t="s">
        <v>44</v>
      </c>
      <c r="F246" s="8">
        <v>1.02</v>
      </c>
      <c r="G246" s="11">
        <v>0</v>
      </c>
      <c r="H246" s="11">
        <v>0</v>
      </c>
      <c r="I246" s="12">
        <v>0</v>
      </c>
      <c r="K246" s="19"/>
      <c r="L246" s="19"/>
      <c r="N246" s="51">
        <f t="shared" si="35"/>
        <v>0</v>
      </c>
    </row>
    <row r="247" spans="1:14" ht="20.25" customHeight="1">
      <c r="A247" s="63" t="s">
        <v>334</v>
      </c>
      <c r="B247" s="102"/>
      <c r="C247" s="103"/>
      <c r="D247" s="103"/>
      <c r="E247" s="48" t="s">
        <v>45</v>
      </c>
      <c r="F247" s="46">
        <v>1.04</v>
      </c>
      <c r="G247" s="47">
        <f>G$246*$F247/$F$246</f>
        <v>0</v>
      </c>
      <c r="H247" s="47">
        <f>H$246*$F247/$F$246</f>
        <v>0</v>
      </c>
      <c r="I247" s="45">
        <f>I$246*$F247/$F$246</f>
        <v>0</v>
      </c>
      <c r="N247" s="51">
        <f t="shared" si="35"/>
        <v>0</v>
      </c>
    </row>
    <row r="248" spans="1:14" ht="20.25" customHeight="1">
      <c r="A248" s="63" t="s">
        <v>335</v>
      </c>
      <c r="B248" s="102">
        <v>2.2</v>
      </c>
      <c r="C248" s="104" t="s">
        <v>254</v>
      </c>
      <c r="D248" s="103"/>
      <c r="E248" s="48" t="s">
        <v>43</v>
      </c>
      <c r="F248" s="46">
        <v>1</v>
      </c>
      <c r="G248" s="47">
        <f>G$249*$F248/$F$249</f>
        <v>0</v>
      </c>
      <c r="H248" s="47">
        <f>H$249*$F248/$F$249</f>
        <v>0</v>
      </c>
      <c r="I248" s="45">
        <f>I$249*$F248/$F$249</f>
        <v>0</v>
      </c>
      <c r="N248" s="51">
        <f t="shared" si="35"/>
        <v>0</v>
      </c>
    </row>
    <row r="249" spans="1:14" s="3" customFormat="1" ht="20.25" customHeight="1">
      <c r="A249" s="63" t="s">
        <v>336</v>
      </c>
      <c r="B249" s="102"/>
      <c r="C249" s="103"/>
      <c r="D249" s="103"/>
      <c r="E249" s="98" t="s">
        <v>44</v>
      </c>
      <c r="F249" s="8">
        <v>1.02</v>
      </c>
      <c r="G249" s="11">
        <v>0</v>
      </c>
      <c r="H249" s="11">
        <v>0</v>
      </c>
      <c r="I249" s="12">
        <v>0</v>
      </c>
      <c r="K249" s="19"/>
      <c r="L249" s="19"/>
      <c r="N249" s="51">
        <f t="shared" si="35"/>
        <v>0</v>
      </c>
    </row>
    <row r="250" spans="1:14" ht="20.25" customHeight="1">
      <c r="A250" s="63" t="s">
        <v>337</v>
      </c>
      <c r="B250" s="102"/>
      <c r="C250" s="103"/>
      <c r="D250" s="103"/>
      <c r="E250" s="48" t="s">
        <v>45</v>
      </c>
      <c r="F250" s="46">
        <v>1.04</v>
      </c>
      <c r="G250" s="47">
        <f>G$249*$F250/$F$249</f>
        <v>0</v>
      </c>
      <c r="H250" s="47">
        <f>H$249*$F250/$F$249</f>
        <v>0</v>
      </c>
      <c r="I250" s="45">
        <f>I$249*$F250/$F$249</f>
        <v>0</v>
      </c>
      <c r="N250" s="51">
        <f t="shared" si="35"/>
        <v>0</v>
      </c>
    </row>
    <row r="251" spans="1:14" ht="20.25" customHeight="1">
      <c r="A251" s="63" t="s">
        <v>338</v>
      </c>
      <c r="B251" s="102">
        <v>2.3</v>
      </c>
      <c r="C251" s="104" t="s">
        <v>255</v>
      </c>
      <c r="D251" s="104"/>
      <c r="E251" s="48" t="s">
        <v>43</v>
      </c>
      <c r="F251" s="46">
        <v>1</v>
      </c>
      <c r="G251" s="47">
        <f>G$252*$F251/$F$252</f>
        <v>0</v>
      </c>
      <c r="H251" s="47">
        <f>H$252*$F251/$F$252</f>
        <v>0</v>
      </c>
      <c r="I251" s="45">
        <f>I$252*$F251/$F$252</f>
        <v>0</v>
      </c>
      <c r="N251" s="51">
        <f t="shared" si="35"/>
        <v>0</v>
      </c>
    </row>
    <row r="252" spans="1:14" s="3" customFormat="1" ht="20.25" customHeight="1">
      <c r="A252" s="63" t="s">
        <v>339</v>
      </c>
      <c r="B252" s="102"/>
      <c r="C252" s="104"/>
      <c r="D252" s="104"/>
      <c r="E252" s="98" t="s">
        <v>44</v>
      </c>
      <c r="F252" s="8">
        <v>1.02</v>
      </c>
      <c r="G252" s="11">
        <v>0</v>
      </c>
      <c r="H252" s="11">
        <v>0</v>
      </c>
      <c r="I252" s="12">
        <v>0</v>
      </c>
      <c r="K252" s="19"/>
      <c r="L252" s="19"/>
      <c r="N252" s="51">
        <f t="shared" si="35"/>
        <v>0</v>
      </c>
    </row>
    <row r="253" spans="1:14" ht="20.25" customHeight="1">
      <c r="A253" s="63" t="s">
        <v>340</v>
      </c>
      <c r="B253" s="102"/>
      <c r="C253" s="104"/>
      <c r="D253" s="104"/>
      <c r="E253" s="48" t="s">
        <v>45</v>
      </c>
      <c r="F253" s="46">
        <v>1.04</v>
      </c>
      <c r="G253" s="47">
        <f>G$252*$F253/$F$252</f>
        <v>0</v>
      </c>
      <c r="H253" s="47">
        <f>H$252*$F253/$F$252</f>
        <v>0</v>
      </c>
      <c r="I253" s="45">
        <f>I$252*$F253/$F$252</f>
        <v>0</v>
      </c>
      <c r="N253" s="51">
        <f t="shared" si="35"/>
        <v>0</v>
      </c>
    </row>
    <row r="254" spans="1:14" ht="20.25" customHeight="1">
      <c r="A254" s="63" t="s">
        <v>341</v>
      </c>
      <c r="B254" s="102">
        <v>2.4</v>
      </c>
      <c r="C254" s="104" t="s">
        <v>256</v>
      </c>
      <c r="D254" s="104"/>
      <c r="E254" s="48" t="s">
        <v>43</v>
      </c>
      <c r="F254" s="46">
        <v>1</v>
      </c>
      <c r="G254" s="47">
        <f>G$255*$F254/$F$255</f>
        <v>0</v>
      </c>
      <c r="H254" s="47">
        <f>H$255*$F254/$F$255</f>
        <v>0</v>
      </c>
      <c r="I254" s="45">
        <f>I$255*$F254/$F$255</f>
        <v>0</v>
      </c>
      <c r="N254" s="51">
        <f t="shared" si="35"/>
        <v>0</v>
      </c>
    </row>
    <row r="255" spans="1:14" s="3" customFormat="1" ht="20.25" customHeight="1">
      <c r="A255" s="63" t="s">
        <v>342</v>
      </c>
      <c r="B255" s="102"/>
      <c r="C255" s="104"/>
      <c r="D255" s="104"/>
      <c r="E255" s="98" t="s">
        <v>44</v>
      </c>
      <c r="F255" s="8">
        <v>1.02</v>
      </c>
      <c r="G255" s="11">
        <v>0</v>
      </c>
      <c r="H255" s="11">
        <v>0</v>
      </c>
      <c r="I255" s="12">
        <v>0</v>
      </c>
      <c r="K255" s="19"/>
      <c r="L255" s="19"/>
      <c r="N255" s="51">
        <f t="shared" si="35"/>
        <v>0</v>
      </c>
    </row>
    <row r="256" spans="1:14" ht="20.25" customHeight="1">
      <c r="A256" s="63" t="s">
        <v>343</v>
      </c>
      <c r="B256" s="102"/>
      <c r="C256" s="104"/>
      <c r="D256" s="104"/>
      <c r="E256" s="48" t="s">
        <v>45</v>
      </c>
      <c r="F256" s="46">
        <v>1.04</v>
      </c>
      <c r="G256" s="47">
        <f>G$255*$F256/$F$255</f>
        <v>0</v>
      </c>
      <c r="H256" s="47">
        <f>H$255*$F256/$F$255</f>
        <v>0</v>
      </c>
      <c r="I256" s="45">
        <f>I$255*$F256/$F$255</f>
        <v>0</v>
      </c>
      <c r="N256" s="51">
        <f t="shared" si="35"/>
        <v>0</v>
      </c>
    </row>
    <row r="257" spans="1:14" ht="20.25" customHeight="1">
      <c r="A257" s="63" t="s">
        <v>344</v>
      </c>
      <c r="B257" s="102">
        <v>2.5</v>
      </c>
      <c r="C257" s="104" t="s">
        <v>257</v>
      </c>
      <c r="D257" s="103"/>
      <c r="E257" s="48" t="s">
        <v>43</v>
      </c>
      <c r="F257" s="46">
        <v>1</v>
      </c>
      <c r="G257" s="47">
        <f>G$258*$F257/$F$258</f>
        <v>0</v>
      </c>
      <c r="H257" s="47">
        <f>H$258*$F257/$F$258</f>
        <v>0</v>
      </c>
      <c r="I257" s="45">
        <f>I$258*$F257/$F$258</f>
        <v>0</v>
      </c>
      <c r="N257" s="51">
        <f t="shared" si="35"/>
        <v>0</v>
      </c>
    </row>
    <row r="258" spans="1:14" s="3" customFormat="1" ht="20.25" customHeight="1">
      <c r="A258" s="63" t="s">
        <v>345</v>
      </c>
      <c r="B258" s="102"/>
      <c r="C258" s="103"/>
      <c r="D258" s="103"/>
      <c r="E258" s="98" t="s">
        <v>44</v>
      </c>
      <c r="F258" s="8">
        <v>1.02</v>
      </c>
      <c r="G258" s="11">
        <v>0</v>
      </c>
      <c r="H258" s="11">
        <v>0</v>
      </c>
      <c r="I258" s="12">
        <v>0</v>
      </c>
      <c r="K258" s="19"/>
      <c r="L258" s="19"/>
      <c r="N258" s="51">
        <f t="shared" si="35"/>
        <v>0</v>
      </c>
    </row>
    <row r="259" spans="1:14" ht="20.25" customHeight="1">
      <c r="A259" s="63" t="s">
        <v>346</v>
      </c>
      <c r="B259" s="102"/>
      <c r="C259" s="103"/>
      <c r="D259" s="103"/>
      <c r="E259" s="48" t="s">
        <v>45</v>
      </c>
      <c r="F259" s="46">
        <v>1.04</v>
      </c>
      <c r="G259" s="47">
        <f>G$258*$F259/$F$258</f>
        <v>0</v>
      </c>
      <c r="H259" s="47">
        <f>H$258*$F259/$F$258</f>
        <v>0</v>
      </c>
      <c r="I259" s="45">
        <f>I$258*$F259/$F$258</f>
        <v>0</v>
      </c>
      <c r="N259" s="51">
        <f t="shared" si="35"/>
        <v>0</v>
      </c>
    </row>
    <row r="260" spans="1:14" ht="20.25" customHeight="1">
      <c r="A260" s="63" t="s">
        <v>185</v>
      </c>
      <c r="B260" s="102" t="s">
        <v>54</v>
      </c>
      <c r="C260" s="104" t="s">
        <v>55</v>
      </c>
      <c r="D260" s="104"/>
      <c r="E260" s="48" t="s">
        <v>48</v>
      </c>
      <c r="F260" s="46">
        <v>1</v>
      </c>
      <c r="G260" s="47">
        <f>G$261*$F260/$F$261</f>
        <v>0</v>
      </c>
      <c r="H260" s="47">
        <f>H$261*$F260/$F$261</f>
        <v>490909.0909090909</v>
      </c>
      <c r="I260" s="45">
        <f>I$261*$F260/$F$261</f>
        <v>0</v>
      </c>
      <c r="N260" s="51">
        <f t="shared" si="35"/>
        <v>490909.1</v>
      </c>
    </row>
    <row r="261" spans="1:14" s="3" customFormat="1" ht="20.25" customHeight="1">
      <c r="A261" s="63" t="s">
        <v>186</v>
      </c>
      <c r="B261" s="102"/>
      <c r="C261" s="104"/>
      <c r="D261" s="104"/>
      <c r="E261" s="98" t="s">
        <v>49</v>
      </c>
      <c r="F261" s="8">
        <v>1.1</v>
      </c>
      <c r="G261" s="11">
        <v>0</v>
      </c>
      <c r="H261" s="11">
        <v>540000</v>
      </c>
      <c r="I261" s="12">
        <v>0</v>
      </c>
      <c r="K261" s="19"/>
      <c r="L261" s="19"/>
      <c r="N261" s="51">
        <f t="shared" si="35"/>
        <v>540000</v>
      </c>
    </row>
    <row r="262" spans="1:14" ht="20.25" customHeight="1">
      <c r="A262" s="63" t="s">
        <v>187</v>
      </c>
      <c r="B262" s="102"/>
      <c r="C262" s="104"/>
      <c r="D262" s="104"/>
      <c r="E262" s="48" t="s">
        <v>50</v>
      </c>
      <c r="F262" s="46">
        <v>1.24</v>
      </c>
      <c r="G262" s="47">
        <f aca="true" t="shared" si="36" ref="G262:I263">G$261*$F262/$F$261</f>
        <v>0</v>
      </c>
      <c r="H262" s="47">
        <f t="shared" si="36"/>
        <v>608727.2727272727</v>
      </c>
      <c r="I262" s="45">
        <f t="shared" si="36"/>
        <v>0</v>
      </c>
      <c r="N262" s="51">
        <f t="shared" si="35"/>
        <v>608727.3</v>
      </c>
    </row>
    <row r="263" spans="1:14" ht="20.25" customHeight="1">
      <c r="A263" s="91" t="s">
        <v>188</v>
      </c>
      <c r="B263" s="131"/>
      <c r="C263" s="124"/>
      <c r="D263" s="124"/>
      <c r="E263" s="92" t="s">
        <v>51</v>
      </c>
      <c r="F263" s="93">
        <v>1.39</v>
      </c>
      <c r="G263" s="94">
        <f t="shared" si="36"/>
        <v>0</v>
      </c>
      <c r="H263" s="94">
        <f t="shared" si="36"/>
        <v>682363.6363636364</v>
      </c>
      <c r="I263" s="95">
        <f>I$261*$F263/$F$261</f>
        <v>0</v>
      </c>
      <c r="N263" s="51">
        <f t="shared" si="35"/>
        <v>682363.6</v>
      </c>
    </row>
    <row r="264" spans="1:14" ht="20.25" customHeight="1">
      <c r="A264" s="96" t="s">
        <v>411</v>
      </c>
      <c r="B264" s="102" t="s">
        <v>412</v>
      </c>
      <c r="C264" s="114" t="s">
        <v>413</v>
      </c>
      <c r="D264" s="115"/>
      <c r="E264" s="48" t="s">
        <v>43</v>
      </c>
      <c r="F264" s="46">
        <v>1</v>
      </c>
      <c r="G264" s="47">
        <f>G$265*$F264/$F$265</f>
        <v>0</v>
      </c>
      <c r="H264" s="47">
        <f>H$265*$F264/$F$265</f>
        <v>507042.2535211268</v>
      </c>
      <c r="I264" s="45">
        <f>I$265*$F264/$F$265</f>
        <v>0</v>
      </c>
      <c r="N264" s="51">
        <f t="shared" si="35"/>
        <v>507042.3</v>
      </c>
    </row>
    <row r="265" spans="1:14" s="3" customFormat="1" ht="20.25" customHeight="1">
      <c r="A265" s="96" t="s">
        <v>414</v>
      </c>
      <c r="B265" s="102"/>
      <c r="C265" s="116"/>
      <c r="D265" s="117"/>
      <c r="E265" s="98" t="s">
        <v>44</v>
      </c>
      <c r="F265" s="8">
        <v>1.065</v>
      </c>
      <c r="G265" s="11">
        <v>0</v>
      </c>
      <c r="H265" s="11">
        <v>540000</v>
      </c>
      <c r="I265" s="12">
        <v>0</v>
      </c>
      <c r="J265" s="19"/>
      <c r="K265" s="19"/>
      <c r="L265" s="19"/>
      <c r="N265" s="51">
        <f t="shared" si="35"/>
        <v>540000</v>
      </c>
    </row>
    <row r="266" spans="1:14" ht="20.25" customHeight="1">
      <c r="A266" s="96" t="s">
        <v>415</v>
      </c>
      <c r="B266" s="102"/>
      <c r="C266" s="118"/>
      <c r="D266" s="119"/>
      <c r="E266" s="48" t="s">
        <v>45</v>
      </c>
      <c r="F266" s="46">
        <v>1.13</v>
      </c>
      <c r="G266" s="47">
        <f>G$265*$F266/$F$265</f>
        <v>0</v>
      </c>
      <c r="H266" s="47">
        <f>H$265*$F266/$F$265</f>
        <v>572957.7464788733</v>
      </c>
      <c r="I266" s="45">
        <f>I$265*$F266/$F$265</f>
        <v>0</v>
      </c>
      <c r="N266" s="51">
        <f t="shared" si="35"/>
        <v>572957.7</v>
      </c>
    </row>
    <row r="267" spans="1:14" ht="20.25" customHeight="1">
      <c r="A267" s="96" t="s">
        <v>416</v>
      </c>
      <c r="B267" s="120" t="s">
        <v>417</v>
      </c>
      <c r="C267" s="116" t="s">
        <v>418</v>
      </c>
      <c r="D267" s="117"/>
      <c r="E267" s="88" t="s">
        <v>43</v>
      </c>
      <c r="F267" s="89">
        <v>1</v>
      </c>
      <c r="G267" s="87">
        <f>G$268*$F267/$F$268</f>
        <v>0</v>
      </c>
      <c r="H267" s="87">
        <f>H$268*$F267/$F$268</f>
        <v>507042.2535211268</v>
      </c>
      <c r="I267" s="90">
        <f>I$268*$F267/$F$268</f>
        <v>0</v>
      </c>
      <c r="N267" s="51">
        <f t="shared" si="35"/>
        <v>507042.3</v>
      </c>
    </row>
    <row r="268" spans="1:14" s="3" customFormat="1" ht="20.25" customHeight="1">
      <c r="A268" s="96" t="s">
        <v>419</v>
      </c>
      <c r="B268" s="102"/>
      <c r="C268" s="116"/>
      <c r="D268" s="117"/>
      <c r="E268" s="98" t="s">
        <v>44</v>
      </c>
      <c r="F268" s="8">
        <v>1.065</v>
      </c>
      <c r="G268" s="11">
        <v>0</v>
      </c>
      <c r="H268" s="11">
        <v>540000</v>
      </c>
      <c r="I268" s="12">
        <v>0</v>
      </c>
      <c r="J268" s="19"/>
      <c r="K268" s="19"/>
      <c r="L268" s="19"/>
      <c r="N268" s="51">
        <f t="shared" si="35"/>
        <v>540000</v>
      </c>
    </row>
    <row r="269" spans="1:14" ht="20.25" customHeight="1" thickBot="1">
      <c r="A269" s="97" t="s">
        <v>420</v>
      </c>
      <c r="B269" s="121"/>
      <c r="C269" s="122"/>
      <c r="D269" s="123"/>
      <c r="E269" s="9" t="s">
        <v>45</v>
      </c>
      <c r="F269" s="10">
        <v>1.13</v>
      </c>
      <c r="G269" s="17">
        <f>G$268*$F269/$F$268</f>
        <v>0</v>
      </c>
      <c r="H269" s="17">
        <f>H$268*$F269/$F$268</f>
        <v>572957.7464788733</v>
      </c>
      <c r="I269" s="18">
        <f>I$268*$F269/$F$268</f>
        <v>0</v>
      </c>
      <c r="N269" s="73">
        <f t="shared" si="35"/>
        <v>572957.7</v>
      </c>
    </row>
    <row r="271" spans="1:15" ht="20.25" customHeight="1">
      <c r="A271" s="74"/>
      <c r="K271" s="75"/>
      <c r="L271" s="75"/>
      <c r="O271" s="76"/>
    </row>
    <row r="272" spans="1:15" ht="20.25" customHeight="1">
      <c r="A272" s="74"/>
      <c r="C272" s="109" t="s">
        <v>194</v>
      </c>
      <c r="D272" s="109"/>
      <c r="E272" s="109"/>
      <c r="F272" s="109"/>
      <c r="G272" s="109"/>
      <c r="H272" s="109"/>
      <c r="K272" s="75"/>
      <c r="L272" s="75"/>
      <c r="O272" s="76"/>
    </row>
    <row r="273" spans="1:15" ht="20.25" customHeight="1">
      <c r="A273" s="74"/>
      <c r="C273" s="110" t="s">
        <v>410</v>
      </c>
      <c r="D273" s="110"/>
      <c r="E273" s="110"/>
      <c r="F273" s="110"/>
      <c r="G273" s="110"/>
      <c r="H273" s="110"/>
      <c r="K273" s="75"/>
      <c r="L273" s="75"/>
      <c r="O273" s="76"/>
    </row>
    <row r="274" spans="1:15" ht="20.25" customHeight="1">
      <c r="A274" s="74"/>
      <c r="C274" s="108" t="s">
        <v>79</v>
      </c>
      <c r="D274" s="108"/>
      <c r="E274" s="108"/>
      <c r="F274" s="108"/>
      <c r="G274" s="108"/>
      <c r="H274" s="108"/>
      <c r="K274" s="75"/>
      <c r="L274" s="75"/>
      <c r="O274" s="76"/>
    </row>
    <row r="275" spans="1:15" ht="20.25" customHeight="1" thickBot="1">
      <c r="A275" s="74"/>
      <c r="K275" s="75"/>
      <c r="L275" s="75"/>
      <c r="O275" s="76"/>
    </row>
    <row r="276" spans="1:15" ht="45.75" customHeight="1">
      <c r="A276" s="74"/>
      <c r="C276" s="30" t="s">
        <v>195</v>
      </c>
      <c r="D276" s="31" t="s">
        <v>196</v>
      </c>
      <c r="E276" s="31" t="s">
        <v>197</v>
      </c>
      <c r="F276" s="32" t="s">
        <v>198</v>
      </c>
      <c r="G276" s="31" t="s">
        <v>199</v>
      </c>
      <c r="H276" s="33" t="s">
        <v>200</v>
      </c>
      <c r="K276" s="75"/>
      <c r="L276" s="75"/>
      <c r="O276" s="76"/>
    </row>
    <row r="277" spans="1:15" ht="20.25" customHeight="1">
      <c r="A277" s="24" t="s">
        <v>189</v>
      </c>
      <c r="C277" s="99">
        <v>1</v>
      </c>
      <c r="D277" s="25" t="s">
        <v>71</v>
      </c>
      <c r="E277" s="25" t="s">
        <v>72</v>
      </c>
      <c r="F277" s="34">
        <v>13209</v>
      </c>
      <c r="G277" s="56">
        <v>1.02</v>
      </c>
      <c r="H277" s="58">
        <f>F277*G277</f>
        <v>13473.18</v>
      </c>
      <c r="K277" s="75"/>
      <c r="L277" s="75"/>
      <c r="N277" s="77">
        <f>ROUND(F277,1)</f>
        <v>13209</v>
      </c>
      <c r="O277" s="76"/>
    </row>
    <row r="278" spans="1:15" ht="20.25" customHeight="1">
      <c r="A278" s="24" t="s">
        <v>190</v>
      </c>
      <c r="C278" s="99">
        <v>2</v>
      </c>
      <c r="D278" s="25" t="s">
        <v>201</v>
      </c>
      <c r="E278" s="25" t="s">
        <v>72</v>
      </c>
      <c r="F278" s="34">
        <v>11227.25</v>
      </c>
      <c r="G278" s="56">
        <v>1.03</v>
      </c>
      <c r="H278" s="58">
        <f>F278*G278</f>
        <v>11564.067500000001</v>
      </c>
      <c r="K278" s="75"/>
      <c r="L278" s="75"/>
      <c r="N278" s="77">
        <f>ROUND(F278,1)</f>
        <v>11227.3</v>
      </c>
      <c r="O278" s="76"/>
    </row>
    <row r="279" spans="1:15" ht="20.25" customHeight="1">
      <c r="A279" s="24" t="s">
        <v>191</v>
      </c>
      <c r="C279" s="99">
        <v>3</v>
      </c>
      <c r="D279" s="25" t="s">
        <v>73</v>
      </c>
      <c r="E279" s="25" t="s">
        <v>74</v>
      </c>
      <c r="F279" s="34">
        <v>1864</v>
      </c>
      <c r="G279" s="56">
        <v>1.05</v>
      </c>
      <c r="H279" s="58">
        <f>F279*G279</f>
        <v>1957.2</v>
      </c>
      <c r="K279" s="75"/>
      <c r="L279" s="75"/>
      <c r="N279" s="77">
        <f>ROUND(F279,1)</f>
        <v>1864</v>
      </c>
      <c r="O279" s="76"/>
    </row>
    <row r="280" spans="1:15" ht="20.25" customHeight="1" thickBot="1">
      <c r="A280" s="24" t="s">
        <v>192</v>
      </c>
      <c r="C280" s="101">
        <v>4</v>
      </c>
      <c r="D280" s="27" t="s">
        <v>75</v>
      </c>
      <c r="E280" s="27" t="s">
        <v>72</v>
      </c>
      <c r="F280" s="35">
        <v>0</v>
      </c>
      <c r="G280" s="57">
        <v>0</v>
      </c>
      <c r="H280" s="72">
        <f>F280*G280</f>
        <v>0</v>
      </c>
      <c r="K280" s="75"/>
      <c r="L280" s="75"/>
      <c r="N280" s="77">
        <f>ROUND(F280,1)</f>
        <v>0</v>
      </c>
      <c r="O280" s="76"/>
    </row>
    <row r="281" spans="1:15" ht="20.25" customHeight="1">
      <c r="A281" s="74"/>
      <c r="K281" s="75"/>
      <c r="L281" s="75"/>
      <c r="O281" s="76"/>
    </row>
    <row r="282" spans="1:15" ht="20.25" customHeight="1">
      <c r="A282" s="74"/>
      <c r="C282" s="111" t="s">
        <v>352</v>
      </c>
      <c r="D282" s="111"/>
      <c r="E282" s="111"/>
      <c r="F282" s="111"/>
      <c r="G282" s="111"/>
      <c r="H282" s="111"/>
      <c r="K282" s="75"/>
      <c r="L282" s="75"/>
      <c r="O282" s="76"/>
    </row>
    <row r="283" spans="1:15" ht="20.25" customHeight="1">
      <c r="A283" s="74"/>
      <c r="C283" s="112" t="s">
        <v>410</v>
      </c>
      <c r="D283" s="112"/>
      <c r="E283" s="112"/>
      <c r="F283" s="112"/>
      <c r="G283" s="112"/>
      <c r="H283" s="112"/>
      <c r="K283" s="75"/>
      <c r="L283" s="75"/>
      <c r="O283" s="76"/>
    </row>
    <row r="284" spans="1:15" ht="20.25" customHeight="1">
      <c r="A284" s="74"/>
      <c r="C284" s="108" t="s">
        <v>79</v>
      </c>
      <c r="D284" s="108"/>
      <c r="E284" s="108"/>
      <c r="F284" s="108"/>
      <c r="G284" s="108"/>
      <c r="H284" s="108"/>
      <c r="K284" s="75"/>
      <c r="L284" s="75"/>
      <c r="O284" s="76"/>
    </row>
    <row r="285" spans="1:15" ht="20.25" customHeight="1" thickBot="1">
      <c r="A285" s="74"/>
      <c r="K285" s="75"/>
      <c r="L285" s="75"/>
      <c r="O285" s="76"/>
    </row>
    <row r="286" spans="1:15" ht="45.75" customHeight="1">
      <c r="A286" s="74"/>
      <c r="C286" s="30" t="s">
        <v>195</v>
      </c>
      <c r="D286" s="31" t="s">
        <v>196</v>
      </c>
      <c r="E286" s="31" t="s">
        <v>197</v>
      </c>
      <c r="F286" s="32" t="s">
        <v>198</v>
      </c>
      <c r="G286" s="31" t="s">
        <v>199</v>
      </c>
      <c r="H286" s="33" t="s">
        <v>200</v>
      </c>
      <c r="K286" s="75"/>
      <c r="L286" s="75"/>
      <c r="O286" s="76"/>
    </row>
    <row r="287" spans="1:15" ht="20.25" customHeight="1">
      <c r="A287" s="24" t="s">
        <v>353</v>
      </c>
      <c r="C287" s="99">
        <v>1</v>
      </c>
      <c r="D287" s="25" t="s">
        <v>71</v>
      </c>
      <c r="E287" s="25" t="s">
        <v>72</v>
      </c>
      <c r="F287" s="34">
        <v>13209</v>
      </c>
      <c r="G287" s="56">
        <v>1.02</v>
      </c>
      <c r="H287" s="58">
        <f>F287*G287</f>
        <v>13473.18</v>
      </c>
      <c r="K287" s="75"/>
      <c r="L287" s="75"/>
      <c r="N287" s="77">
        <f>ROUND(F287,1)</f>
        <v>13209</v>
      </c>
      <c r="O287" s="76"/>
    </row>
    <row r="288" spans="1:15" ht="20.25" customHeight="1">
      <c r="A288" s="24" t="s">
        <v>354</v>
      </c>
      <c r="C288" s="99">
        <v>2</v>
      </c>
      <c r="D288" s="25" t="s">
        <v>201</v>
      </c>
      <c r="E288" s="25" t="s">
        <v>72</v>
      </c>
      <c r="F288" s="34">
        <v>11227.25</v>
      </c>
      <c r="G288" s="56">
        <v>1.03</v>
      </c>
      <c r="H288" s="58">
        <f>F288*G288</f>
        <v>11564.067500000001</v>
      </c>
      <c r="K288" s="75"/>
      <c r="L288" s="75"/>
      <c r="N288" s="77">
        <f>ROUND(F288,1)</f>
        <v>11227.3</v>
      </c>
      <c r="O288" s="76"/>
    </row>
    <row r="289" spans="1:15" ht="20.25" customHeight="1">
      <c r="A289" s="24" t="s">
        <v>355</v>
      </c>
      <c r="C289" s="99">
        <v>3</v>
      </c>
      <c r="D289" s="25" t="s">
        <v>73</v>
      </c>
      <c r="E289" s="25" t="s">
        <v>74</v>
      </c>
      <c r="F289" s="34">
        <v>1864</v>
      </c>
      <c r="G289" s="56">
        <v>1.05</v>
      </c>
      <c r="H289" s="58">
        <f>F289*G289</f>
        <v>1957.2</v>
      </c>
      <c r="K289" s="75"/>
      <c r="L289" s="75"/>
      <c r="N289" s="77">
        <f>ROUND(F289,1)</f>
        <v>1864</v>
      </c>
      <c r="O289" s="76"/>
    </row>
    <row r="290" spans="1:15" ht="20.25" customHeight="1" thickBot="1">
      <c r="A290" s="24" t="s">
        <v>356</v>
      </c>
      <c r="C290" s="101">
        <v>4</v>
      </c>
      <c r="D290" s="27" t="s">
        <v>75</v>
      </c>
      <c r="E290" s="27" t="s">
        <v>72</v>
      </c>
      <c r="F290" s="35">
        <v>0</v>
      </c>
      <c r="G290" s="57">
        <v>0</v>
      </c>
      <c r="H290" s="72">
        <f>F290*G290</f>
        <v>0</v>
      </c>
      <c r="K290" s="75"/>
      <c r="L290" s="75"/>
      <c r="N290" s="77">
        <f>ROUND(F290,1)</f>
        <v>0</v>
      </c>
      <c r="O290" s="76"/>
    </row>
    <row r="291" spans="1:15" ht="20.25" customHeight="1">
      <c r="A291" s="74"/>
      <c r="K291" s="75"/>
      <c r="L291" s="75"/>
      <c r="O291" s="76"/>
    </row>
    <row r="292" spans="1:15" ht="20.25" customHeight="1">
      <c r="A292" s="74"/>
      <c r="C292" s="111" t="s">
        <v>357</v>
      </c>
      <c r="D292" s="111"/>
      <c r="E292" s="111"/>
      <c r="F292" s="111"/>
      <c r="G292" s="111"/>
      <c r="H292" s="111"/>
      <c r="K292" s="75"/>
      <c r="L292" s="75"/>
      <c r="O292" s="76"/>
    </row>
    <row r="293" spans="1:15" ht="20.25" customHeight="1" thickBot="1">
      <c r="A293" s="74"/>
      <c r="K293" s="75"/>
      <c r="L293" s="75"/>
      <c r="O293" s="76"/>
    </row>
    <row r="294" spans="1:15" ht="45.75" customHeight="1">
      <c r="A294" s="74"/>
      <c r="C294" s="30" t="s">
        <v>195</v>
      </c>
      <c r="D294" s="31" t="s">
        <v>196</v>
      </c>
      <c r="E294" s="31" t="s">
        <v>197</v>
      </c>
      <c r="F294" s="32" t="s">
        <v>358</v>
      </c>
      <c r="G294" s="31" t="s">
        <v>199</v>
      </c>
      <c r="H294" s="33" t="s">
        <v>200</v>
      </c>
      <c r="K294" s="75"/>
      <c r="L294" s="75"/>
      <c r="O294" s="76"/>
    </row>
    <row r="295" spans="1:15" ht="20.25" customHeight="1">
      <c r="A295" s="24" t="s">
        <v>359</v>
      </c>
      <c r="C295" s="99">
        <v>1</v>
      </c>
      <c r="D295" s="25" t="s">
        <v>71</v>
      </c>
      <c r="E295" s="25" t="s">
        <v>72</v>
      </c>
      <c r="F295" s="78">
        <f>F277-F287</f>
        <v>0</v>
      </c>
      <c r="G295" s="79">
        <v>1.02</v>
      </c>
      <c r="H295" s="80">
        <f>F295*G295</f>
        <v>0</v>
      </c>
      <c r="K295" s="75"/>
      <c r="L295" s="75"/>
      <c r="N295" s="77">
        <f>ROUND(F295,1)</f>
        <v>0</v>
      </c>
      <c r="O295" s="76"/>
    </row>
    <row r="296" spans="1:15" ht="20.25" customHeight="1">
      <c r="A296" s="24" t="s">
        <v>360</v>
      </c>
      <c r="C296" s="99">
        <v>2</v>
      </c>
      <c r="D296" s="25" t="s">
        <v>201</v>
      </c>
      <c r="E296" s="25" t="s">
        <v>72</v>
      </c>
      <c r="F296" s="78">
        <f>F278-F288</f>
        <v>0</v>
      </c>
      <c r="G296" s="79">
        <v>1.03</v>
      </c>
      <c r="H296" s="80">
        <f>F296*G296</f>
        <v>0</v>
      </c>
      <c r="K296" s="75"/>
      <c r="L296" s="75"/>
      <c r="N296" s="77">
        <f>ROUND(F296,1)</f>
        <v>0</v>
      </c>
      <c r="O296" s="76"/>
    </row>
    <row r="297" spans="1:15" ht="20.25" customHeight="1">
      <c r="A297" s="24" t="s">
        <v>361</v>
      </c>
      <c r="C297" s="99">
        <v>3</v>
      </c>
      <c r="D297" s="25" t="s">
        <v>73</v>
      </c>
      <c r="E297" s="25" t="s">
        <v>74</v>
      </c>
      <c r="F297" s="78">
        <f>F279-F289</f>
        <v>0</v>
      </c>
      <c r="G297" s="79">
        <v>1.05</v>
      </c>
      <c r="H297" s="80">
        <f>F297*G297</f>
        <v>0</v>
      </c>
      <c r="K297" s="75"/>
      <c r="L297" s="75"/>
      <c r="N297" s="77">
        <f>ROUND(F297,1)</f>
        <v>0</v>
      </c>
      <c r="O297" s="76"/>
    </row>
    <row r="298" spans="1:15" ht="20.25" customHeight="1" thickBot="1">
      <c r="A298" s="24" t="s">
        <v>362</v>
      </c>
      <c r="C298" s="101">
        <v>4</v>
      </c>
      <c r="D298" s="27" t="s">
        <v>75</v>
      </c>
      <c r="E298" s="27" t="s">
        <v>72</v>
      </c>
      <c r="F298" s="83">
        <f>F280-F290</f>
        <v>0</v>
      </c>
      <c r="G298" s="81">
        <v>0</v>
      </c>
      <c r="H298" s="82">
        <f>F298*G298</f>
        <v>0</v>
      </c>
      <c r="K298" s="75"/>
      <c r="L298" s="75"/>
      <c r="N298" s="77">
        <f>ROUND(F298,1)</f>
        <v>0</v>
      </c>
      <c r="O298" s="76"/>
    </row>
    <row r="299" spans="1:15" ht="20.25" customHeight="1">
      <c r="A299" s="19"/>
      <c r="K299" s="75"/>
      <c r="L299" s="75"/>
      <c r="O299" s="76"/>
    </row>
    <row r="300" spans="1:15" ht="20.25" customHeight="1">
      <c r="A300" s="19"/>
      <c r="C300" s="109" t="s">
        <v>208</v>
      </c>
      <c r="D300" s="109"/>
      <c r="E300" s="109"/>
      <c r="F300" s="109"/>
      <c r="G300" s="109"/>
      <c r="H300" s="109"/>
      <c r="K300" s="75"/>
      <c r="L300" s="75"/>
      <c r="O300" s="76"/>
    </row>
    <row r="301" spans="1:15" ht="20.25" customHeight="1">
      <c r="A301" s="19"/>
      <c r="C301" s="113" t="s">
        <v>206</v>
      </c>
      <c r="D301" s="113"/>
      <c r="E301" s="113"/>
      <c r="F301" s="113"/>
      <c r="G301" s="113"/>
      <c r="H301" s="113"/>
      <c r="K301" s="75"/>
      <c r="L301" s="75"/>
      <c r="O301" s="76"/>
    </row>
    <row r="302" spans="1:15" ht="20.25" customHeight="1">
      <c r="A302" s="19"/>
      <c r="C302" s="108" t="s">
        <v>79</v>
      </c>
      <c r="D302" s="108"/>
      <c r="E302" s="108"/>
      <c r="F302" s="108"/>
      <c r="G302" s="108"/>
      <c r="H302" s="108"/>
      <c r="K302" s="75"/>
      <c r="L302" s="75"/>
      <c r="O302" s="76"/>
    </row>
    <row r="303" spans="1:15" ht="20.25" customHeight="1" thickBot="1">
      <c r="A303" s="19"/>
      <c r="C303" s="100"/>
      <c r="D303" s="100"/>
      <c r="E303" s="100"/>
      <c r="F303" s="100"/>
      <c r="G303" s="100"/>
      <c r="H303" s="100"/>
      <c r="K303" s="75"/>
      <c r="L303" s="75"/>
      <c r="O303" s="76"/>
    </row>
    <row r="304" spans="1:15" ht="28.5" customHeight="1" thickBot="1">
      <c r="A304" s="19"/>
      <c r="C304" s="38" t="s">
        <v>0</v>
      </c>
      <c r="D304" s="39" t="s">
        <v>209</v>
      </c>
      <c r="E304" s="39" t="s">
        <v>197</v>
      </c>
      <c r="F304" s="39"/>
      <c r="G304" s="39" t="s">
        <v>205</v>
      </c>
      <c r="H304" s="40"/>
      <c r="K304" s="75"/>
      <c r="L304" s="75"/>
      <c r="O304" s="76"/>
    </row>
    <row r="305" spans="1:15" ht="20.25" customHeight="1">
      <c r="A305" s="21" t="s">
        <v>203</v>
      </c>
      <c r="C305" s="41">
        <v>1</v>
      </c>
      <c r="D305" s="25" t="s">
        <v>210</v>
      </c>
      <c r="E305" s="69" t="s">
        <v>202</v>
      </c>
      <c r="F305" s="36"/>
      <c r="G305" s="43">
        <v>10</v>
      </c>
      <c r="H305" s="26"/>
      <c r="K305" s="75"/>
      <c r="L305" s="75"/>
      <c r="N305" s="52">
        <f>G305</f>
        <v>10</v>
      </c>
      <c r="O305" s="76"/>
    </row>
    <row r="306" spans="1:15" ht="20.25" customHeight="1" thickBot="1">
      <c r="A306" s="21" t="s">
        <v>204</v>
      </c>
      <c r="C306" s="42">
        <v>2</v>
      </c>
      <c r="D306" s="27" t="s">
        <v>207</v>
      </c>
      <c r="E306" s="23" t="s">
        <v>211</v>
      </c>
      <c r="F306" s="37"/>
      <c r="G306" s="44">
        <v>30000</v>
      </c>
      <c r="H306" s="28"/>
      <c r="K306" s="75"/>
      <c r="L306" s="75"/>
      <c r="N306" s="53">
        <f>G306</f>
        <v>30000</v>
      </c>
      <c r="O306" s="76"/>
    </row>
    <row r="307" spans="1:15" ht="20.25" customHeight="1">
      <c r="A307" s="19"/>
      <c r="K307" s="75"/>
      <c r="L307" s="75"/>
      <c r="O307" s="76"/>
    </row>
  </sheetData>
  <sheetProtection/>
  <mergeCells count="145">
    <mergeCell ref="C301:H301"/>
    <mergeCell ref="C302:H302"/>
    <mergeCell ref="C274:H274"/>
    <mergeCell ref="C282:H282"/>
    <mergeCell ref="C283:H283"/>
    <mergeCell ref="C284:H284"/>
    <mergeCell ref="C292:H292"/>
    <mergeCell ref="C300:H300"/>
    <mergeCell ref="B264:B266"/>
    <mergeCell ref="C264:D266"/>
    <mergeCell ref="B267:B269"/>
    <mergeCell ref="C267:D269"/>
    <mergeCell ref="C272:H272"/>
    <mergeCell ref="C273:H273"/>
    <mergeCell ref="B254:B256"/>
    <mergeCell ref="C254:D256"/>
    <mergeCell ref="B257:B259"/>
    <mergeCell ref="C257:D259"/>
    <mergeCell ref="B260:B263"/>
    <mergeCell ref="C260:D263"/>
    <mergeCell ref="C244:I244"/>
    <mergeCell ref="B245:B247"/>
    <mergeCell ref="C245:D247"/>
    <mergeCell ref="B248:B250"/>
    <mergeCell ref="C248:D250"/>
    <mergeCell ref="B251:B253"/>
    <mergeCell ref="C251:D253"/>
    <mergeCell ref="B235:B237"/>
    <mergeCell ref="C235:D237"/>
    <mergeCell ref="B238:B240"/>
    <mergeCell ref="C238:D240"/>
    <mergeCell ref="B241:B243"/>
    <mergeCell ref="C241:D243"/>
    <mergeCell ref="C227:I227"/>
    <mergeCell ref="C228:I228"/>
    <mergeCell ref="B229:B231"/>
    <mergeCell ref="C229:D231"/>
    <mergeCell ref="B232:B234"/>
    <mergeCell ref="C232:D234"/>
    <mergeCell ref="B218:B220"/>
    <mergeCell ref="C218:D220"/>
    <mergeCell ref="B221:B223"/>
    <mergeCell ref="C221:D223"/>
    <mergeCell ref="B224:B226"/>
    <mergeCell ref="C224:D226"/>
    <mergeCell ref="B208:B210"/>
    <mergeCell ref="C208:D210"/>
    <mergeCell ref="C211:I211"/>
    <mergeCell ref="B212:B214"/>
    <mergeCell ref="C212:D214"/>
    <mergeCell ref="B215:B217"/>
    <mergeCell ref="C215:D217"/>
    <mergeCell ref="C198:I198"/>
    <mergeCell ref="B199:B201"/>
    <mergeCell ref="C199:D201"/>
    <mergeCell ref="B202:B204"/>
    <mergeCell ref="C202:D204"/>
    <mergeCell ref="B205:B207"/>
    <mergeCell ref="C205:D207"/>
    <mergeCell ref="B189:B191"/>
    <mergeCell ref="C189:D191"/>
    <mergeCell ref="B192:B194"/>
    <mergeCell ref="C192:D194"/>
    <mergeCell ref="B195:B197"/>
    <mergeCell ref="C195:D197"/>
    <mergeCell ref="B180:B183"/>
    <mergeCell ref="C180:D183"/>
    <mergeCell ref="C184:I184"/>
    <mergeCell ref="C185:I185"/>
    <mergeCell ref="B186:B188"/>
    <mergeCell ref="C186:D188"/>
    <mergeCell ref="B169:B171"/>
    <mergeCell ref="C169:D171"/>
    <mergeCell ref="B172:B174"/>
    <mergeCell ref="C172:D174"/>
    <mergeCell ref="C175:I175"/>
    <mergeCell ref="B176:B179"/>
    <mergeCell ref="C176:D179"/>
    <mergeCell ref="B160:B162"/>
    <mergeCell ref="C160:D162"/>
    <mergeCell ref="B163:B165"/>
    <mergeCell ref="C163:D165"/>
    <mergeCell ref="B166:B168"/>
    <mergeCell ref="C166:D168"/>
    <mergeCell ref="B151:B154"/>
    <mergeCell ref="C151:D154"/>
    <mergeCell ref="C155:I155"/>
    <mergeCell ref="C156:I156"/>
    <mergeCell ref="B157:B159"/>
    <mergeCell ref="C157:D159"/>
    <mergeCell ref="B140:B147"/>
    <mergeCell ref="C140:C147"/>
    <mergeCell ref="D140:D147"/>
    <mergeCell ref="B148:B150"/>
    <mergeCell ref="C148:C150"/>
    <mergeCell ref="D148:D150"/>
    <mergeCell ref="B124:B131"/>
    <mergeCell ref="C124:C131"/>
    <mergeCell ref="D124:D131"/>
    <mergeCell ref="B132:B139"/>
    <mergeCell ref="C132:C139"/>
    <mergeCell ref="D132:D139"/>
    <mergeCell ref="B107:B115"/>
    <mergeCell ref="C107:C115"/>
    <mergeCell ref="D107:D115"/>
    <mergeCell ref="B116:B123"/>
    <mergeCell ref="C116:C123"/>
    <mergeCell ref="D116:D123"/>
    <mergeCell ref="B93:B96"/>
    <mergeCell ref="C93:C96"/>
    <mergeCell ref="D93:D96"/>
    <mergeCell ref="B97:B106"/>
    <mergeCell ref="C97:C106"/>
    <mergeCell ref="D97:D106"/>
    <mergeCell ref="B79:B88"/>
    <mergeCell ref="C79:C88"/>
    <mergeCell ref="D79:D88"/>
    <mergeCell ref="B89:B92"/>
    <mergeCell ref="C89:C92"/>
    <mergeCell ref="D89:D92"/>
    <mergeCell ref="B59:B68"/>
    <mergeCell ref="C59:C68"/>
    <mergeCell ref="D59:D68"/>
    <mergeCell ref="B69:B78"/>
    <mergeCell ref="C69:C78"/>
    <mergeCell ref="D69:D78"/>
    <mergeCell ref="B39:B48"/>
    <mergeCell ref="C39:C48"/>
    <mergeCell ref="D39:D48"/>
    <mergeCell ref="B49:B58"/>
    <mergeCell ref="C49:C58"/>
    <mergeCell ref="D49:D58"/>
    <mergeCell ref="B19:B28"/>
    <mergeCell ref="C19:C28"/>
    <mergeCell ref="D19:D28"/>
    <mergeCell ref="B29:B38"/>
    <mergeCell ref="C29:C38"/>
    <mergeCell ref="D29:D38"/>
    <mergeCell ref="B1:I1"/>
    <mergeCell ref="B2:I2"/>
    <mergeCell ref="B3:I3"/>
    <mergeCell ref="B4:I4"/>
    <mergeCell ref="B9:B18"/>
    <mergeCell ref="C9:C18"/>
    <mergeCell ref="D9:D18"/>
  </mergeCells>
  <dataValidations count="1">
    <dataValidation allowBlank="1" showErrorMessage="1" sqref="A277:A280 A287:A290 A295:A298"/>
  </dataValidations>
  <printOptions/>
  <pageMargins left="0.43" right="0.24" top="0.36" bottom="0.43"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AdminPV</dc:creator>
  <cp:keywords/>
  <dc:description/>
  <cp:lastModifiedBy>Nguyen Xuan Toan</cp:lastModifiedBy>
  <cp:lastPrinted>2020-03-18T08:47:32Z</cp:lastPrinted>
  <dcterms:created xsi:type="dcterms:W3CDTF">2020-02-19T02:20:46Z</dcterms:created>
  <dcterms:modified xsi:type="dcterms:W3CDTF">2021-10-15T15:08:32Z</dcterms:modified>
  <cp:category/>
  <cp:version/>
  <cp:contentType/>
  <cp:contentStatus/>
</cp:coreProperties>
</file>